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24000" windowHeight="13935"/>
  </bookViews>
  <sheets>
    <sheet name="Manufacturing Imperfections" sheetId="2" r:id="rId1"/>
  </sheets>
  <definedNames>
    <definedName name="DesiredLevel">'Manufacturing Imperfections'!$C$11</definedName>
    <definedName name="FirstRow">ROW(tblData[[#Headers],[Time]])</definedName>
    <definedName name="_xlnm.Print_Titles" localSheetId="0">'Manufacturing Imperfections'!$32:$33</definedName>
  </definedNames>
  <calcPr calcId="145621"/>
</workbook>
</file>

<file path=xl/calcChain.xml><?xml version="1.0" encoding="utf-8"?>
<calcChain xmlns="http://schemas.openxmlformats.org/spreadsheetml/2006/main">
  <c r="H64" i="2" l="1"/>
  <c r="J64" i="2"/>
  <c r="N64" i="2"/>
  <c r="H63" i="2"/>
  <c r="J63" i="2"/>
  <c r="N63" i="2"/>
  <c r="H44" i="2"/>
  <c r="J44" i="2"/>
  <c r="N44" i="2"/>
  <c r="H45" i="2"/>
  <c r="J45" i="2"/>
  <c r="N45" i="2"/>
  <c r="H46" i="2"/>
  <c r="J46" i="2"/>
  <c r="N46" i="2"/>
  <c r="H47" i="2"/>
  <c r="J47" i="2"/>
  <c r="N47" i="2"/>
  <c r="H48" i="2"/>
  <c r="J48" i="2"/>
  <c r="N48" i="2"/>
  <c r="H49" i="2"/>
  <c r="J49" i="2"/>
  <c r="N49" i="2"/>
  <c r="H50" i="2"/>
  <c r="J50" i="2"/>
  <c r="N50" i="2"/>
  <c r="H51" i="2"/>
  <c r="J51" i="2"/>
  <c r="N51" i="2"/>
  <c r="H52" i="2"/>
  <c r="J52" i="2"/>
  <c r="N52" i="2"/>
  <c r="H53" i="2"/>
  <c r="J53" i="2"/>
  <c r="N53" i="2"/>
  <c r="H54" i="2"/>
  <c r="J54" i="2"/>
  <c r="N54" i="2"/>
  <c r="H55" i="2"/>
  <c r="J55" i="2"/>
  <c r="N55" i="2"/>
  <c r="H56" i="2"/>
  <c r="J56" i="2"/>
  <c r="N56" i="2"/>
  <c r="H57" i="2"/>
  <c r="H58" i="2"/>
  <c r="H59" i="2"/>
  <c r="H60" i="2"/>
  <c r="H61" i="2"/>
  <c r="H62" i="2"/>
  <c r="J57" i="2"/>
  <c r="J58" i="2"/>
  <c r="J59" i="2"/>
  <c r="J60" i="2"/>
  <c r="J61" i="2"/>
  <c r="J62" i="2"/>
  <c r="N57" i="2"/>
  <c r="N58" i="2"/>
  <c r="N59" i="2"/>
  <c r="N60" i="2"/>
  <c r="N61" i="2"/>
  <c r="N62" i="2"/>
  <c r="H43" i="2" l="1"/>
  <c r="J43" i="2"/>
  <c r="N43" i="2"/>
  <c r="H37" i="2" l="1"/>
  <c r="J37" i="2"/>
  <c r="N37" i="2"/>
  <c r="H38" i="2"/>
  <c r="J38" i="2"/>
  <c r="N38" i="2"/>
  <c r="H39" i="2"/>
  <c r="J39" i="2"/>
  <c r="N39" i="2"/>
  <c r="H40" i="2"/>
  <c r="J40" i="2"/>
  <c r="N40" i="2"/>
  <c r="H41" i="2"/>
  <c r="J41" i="2"/>
  <c r="N41" i="2"/>
  <c r="H42" i="2"/>
  <c r="J42" i="2"/>
  <c r="N42" i="2"/>
  <c r="N34" i="2" l="1"/>
  <c r="N35" i="2"/>
  <c r="N36" i="2"/>
  <c r="O64" i="2" l="1"/>
  <c r="O63" i="2"/>
  <c r="O49" i="2"/>
  <c r="O51" i="2"/>
  <c r="O55" i="2"/>
  <c r="O44" i="2"/>
  <c r="O46" i="2"/>
  <c r="O48" i="2"/>
  <c r="O50" i="2"/>
  <c r="O52" i="2"/>
  <c r="O54" i="2"/>
  <c r="O56" i="2"/>
  <c r="O45" i="2"/>
  <c r="O47" i="2"/>
  <c r="O53" i="2"/>
  <c r="O60" i="2"/>
  <c r="O57" i="2"/>
  <c r="O58" i="2"/>
  <c r="O62" i="2"/>
  <c r="O59" i="2"/>
  <c r="O61" i="2"/>
  <c r="O43" i="2"/>
  <c r="O38" i="2"/>
  <c r="O40" i="2"/>
  <c r="O42" i="2"/>
  <c r="O37" i="2"/>
  <c r="O39" i="2"/>
  <c r="O41" i="2"/>
  <c r="O35" i="2"/>
  <c r="O36" i="2"/>
  <c r="O34" i="2"/>
  <c r="J34" i="2"/>
  <c r="J35" i="2"/>
  <c r="J36" i="2"/>
  <c r="H34" i="2"/>
  <c r="H35" i="2"/>
  <c r="H36" i="2"/>
  <c r="K64" i="2" l="1"/>
  <c r="I64" i="2"/>
  <c r="P64" i="2"/>
  <c r="Q64" i="2"/>
  <c r="K63" i="2"/>
  <c r="I63" i="2"/>
  <c r="P63" i="2"/>
  <c r="Q63" i="2"/>
  <c r="P50" i="2"/>
  <c r="Q50" i="2"/>
  <c r="K45" i="2"/>
  <c r="K47" i="2"/>
  <c r="K53" i="2"/>
  <c r="K44" i="2"/>
  <c r="K46" i="2"/>
  <c r="K48" i="2"/>
  <c r="K50" i="2"/>
  <c r="K52" i="2"/>
  <c r="K54" i="2"/>
  <c r="K56" i="2"/>
  <c r="K49" i="2"/>
  <c r="K51" i="2"/>
  <c r="K55" i="2"/>
  <c r="P48" i="2"/>
  <c r="Q48" i="2"/>
  <c r="P51" i="2"/>
  <c r="Q51" i="2"/>
  <c r="I44" i="2"/>
  <c r="I46" i="2"/>
  <c r="I48" i="2"/>
  <c r="I54" i="2"/>
  <c r="I45" i="2"/>
  <c r="I47" i="2"/>
  <c r="I49" i="2"/>
  <c r="I51" i="2"/>
  <c r="I53" i="2"/>
  <c r="I55" i="2"/>
  <c r="I50" i="2"/>
  <c r="I52" i="2"/>
  <c r="I56" i="2"/>
  <c r="Q53" i="2"/>
  <c r="P53" i="2"/>
  <c r="P54" i="2"/>
  <c r="Q54" i="2"/>
  <c r="P46" i="2"/>
  <c r="Q46" i="2"/>
  <c r="Q49" i="2"/>
  <c r="P49" i="2"/>
  <c r="Q47" i="2"/>
  <c r="P47" i="2"/>
  <c r="P52" i="2"/>
  <c r="Q52" i="2"/>
  <c r="P44" i="2"/>
  <c r="Q44" i="2"/>
  <c r="Q45" i="2"/>
  <c r="P45" i="2"/>
  <c r="P55" i="2"/>
  <c r="Q55" i="2"/>
  <c r="P56" i="2"/>
  <c r="Q56" i="2"/>
  <c r="I59" i="2"/>
  <c r="I60" i="2"/>
  <c r="I57" i="2"/>
  <c r="I58" i="2"/>
  <c r="I62" i="2"/>
  <c r="I61" i="2"/>
  <c r="P62" i="2"/>
  <c r="Q62" i="2"/>
  <c r="Q58" i="2"/>
  <c r="P58" i="2"/>
  <c r="P61" i="2"/>
  <c r="Q61" i="2"/>
  <c r="P57" i="2"/>
  <c r="Q57" i="2"/>
  <c r="K59" i="2"/>
  <c r="K58" i="2"/>
  <c r="K62" i="2"/>
  <c r="K60" i="2"/>
  <c r="K57" i="2"/>
  <c r="K61" i="2"/>
  <c r="P59" i="2"/>
  <c r="Q59" i="2"/>
  <c r="P60" i="2"/>
  <c r="Q60" i="2"/>
  <c r="K43" i="2"/>
  <c r="I43" i="2"/>
  <c r="P43" i="2"/>
  <c r="Q43" i="2"/>
  <c r="I42" i="2"/>
  <c r="I37" i="2"/>
  <c r="I39" i="2"/>
  <c r="I41" i="2"/>
  <c r="I38" i="2"/>
  <c r="I40" i="2"/>
  <c r="P39" i="2"/>
  <c r="Q39" i="2"/>
  <c r="P38" i="2"/>
  <c r="Q38" i="2"/>
  <c r="P37" i="2"/>
  <c r="Q37" i="2"/>
  <c r="P42" i="2"/>
  <c r="Q42" i="2"/>
  <c r="K38" i="2"/>
  <c r="K40" i="2"/>
  <c r="K42" i="2"/>
  <c r="K37" i="2"/>
  <c r="K39" i="2"/>
  <c r="K41" i="2"/>
  <c r="P41" i="2"/>
  <c r="Q41" i="2"/>
  <c r="P40" i="2"/>
  <c r="Q40" i="2"/>
  <c r="P36" i="2"/>
  <c r="Q36" i="2"/>
  <c r="P34" i="2"/>
  <c r="Q34" i="2"/>
  <c r="P35" i="2"/>
  <c r="Q35" i="2"/>
  <c r="K34" i="2"/>
  <c r="K35" i="2"/>
  <c r="K36" i="2"/>
  <c r="I34" i="2"/>
  <c r="I35" i="2"/>
  <c r="I36" i="2"/>
  <c r="L64" i="2" l="1"/>
  <c r="M64" i="2"/>
  <c r="L63" i="2"/>
  <c r="M63" i="2"/>
  <c r="M51" i="2"/>
  <c r="L51" i="2"/>
  <c r="M49" i="2"/>
  <c r="L49" i="2"/>
  <c r="M55" i="2"/>
  <c r="L55" i="2"/>
  <c r="L46" i="2"/>
  <c r="M46" i="2"/>
  <c r="L56" i="2"/>
  <c r="M56" i="2"/>
  <c r="M53" i="2"/>
  <c r="L53" i="2"/>
  <c r="M45" i="2"/>
  <c r="L45" i="2"/>
  <c r="L44" i="2"/>
  <c r="M44" i="2"/>
  <c r="L52" i="2"/>
  <c r="M52" i="2"/>
  <c r="L54" i="2"/>
  <c r="M54" i="2"/>
  <c r="L50" i="2"/>
  <c r="M50" i="2"/>
  <c r="L48" i="2"/>
  <c r="M48" i="2"/>
  <c r="L47" i="2"/>
  <c r="M47" i="2"/>
  <c r="M58" i="2"/>
  <c r="L58" i="2"/>
  <c r="L57" i="2"/>
  <c r="M57" i="2"/>
  <c r="M61" i="2"/>
  <c r="L61" i="2"/>
  <c r="L60" i="2"/>
  <c r="M60" i="2"/>
  <c r="L62" i="2"/>
  <c r="M62" i="2"/>
  <c r="M59" i="2"/>
  <c r="L59" i="2"/>
  <c r="L43" i="2"/>
  <c r="M43" i="2"/>
  <c r="L38" i="2"/>
  <c r="M38" i="2"/>
  <c r="L42" i="2"/>
  <c r="M42" i="2"/>
  <c r="L41" i="2"/>
  <c r="M41" i="2"/>
  <c r="L39" i="2"/>
  <c r="M39" i="2"/>
  <c r="L40" i="2"/>
  <c r="M40" i="2"/>
  <c r="L37" i="2"/>
  <c r="M37" i="2"/>
  <c r="L35" i="2"/>
  <c r="M35" i="2"/>
  <c r="L36" i="2"/>
  <c r="M36" i="2"/>
  <c r="L34" i="2"/>
  <c r="P11" i="2" s="1"/>
  <c r="M34" i="2"/>
  <c r="P10" i="2" l="1"/>
  <c r="P12" i="2"/>
  <c r="P13" i="2" s="1"/>
</calcChain>
</file>

<file path=xl/sharedStrings.xml><?xml version="1.0" encoding="utf-8"?>
<sst xmlns="http://schemas.openxmlformats.org/spreadsheetml/2006/main" count="45" uniqueCount="44">
  <si>
    <t>Plant Name:</t>
  </si>
  <si>
    <t>Notes:</t>
  </si>
  <si>
    <t>Report Date:</t>
  </si>
  <si>
    <t>QC Tech:</t>
  </si>
  <si>
    <t>Dept:</t>
  </si>
  <si>
    <t>Equipment ID:</t>
  </si>
  <si>
    <t>Start date:</t>
  </si>
  <si>
    <t>End date:</t>
  </si>
  <si>
    <t>Number of Imperfections</t>
  </si>
  <si>
    <t>Standard Deviation</t>
  </si>
  <si>
    <t>Sample Standard Deviation</t>
  </si>
  <si>
    <t>Lower Control Limit</t>
  </si>
  <si>
    <t>Upper Control Limit</t>
  </si>
  <si>
    <t>Sample 1</t>
  </si>
  <si>
    <t>Sample 2</t>
  </si>
  <si>
    <t>Sample 3</t>
  </si>
  <si>
    <t>Sample 4</t>
  </si>
  <si>
    <t>Sample 5</t>
  </si>
  <si>
    <t>Sample Mean</t>
  </si>
  <si>
    <t xml:space="preserve">Average Daily Imperfections with Control Limits
</t>
  </si>
  <si>
    <t>Data Entry</t>
  </si>
  <si>
    <t>[Name]</t>
  </si>
  <si>
    <t>[Date]</t>
  </si>
  <si>
    <t>[Department]</t>
  </si>
  <si>
    <t>[ID]</t>
  </si>
  <si>
    <t>Control Chart for Tensile Strength</t>
  </si>
  <si>
    <t>Range</t>
  </si>
  <si>
    <t>Range LCL</t>
  </si>
  <si>
    <t>Range UCL</t>
  </si>
  <si>
    <t>Sample Range</t>
  </si>
  <si>
    <t>Trials</t>
  </si>
  <si>
    <t>D4</t>
  </si>
  <si>
    <t>D3</t>
  </si>
  <si>
    <t>A2</t>
  </si>
  <si>
    <t>Time</t>
  </si>
  <si>
    <r>
      <t>Based on 3</t>
    </r>
    <r>
      <rPr>
        <b/>
        <sz val="10"/>
        <rFont val="Calibri"/>
        <family val="2"/>
      </rPr>
      <t>σ confidence intervals</t>
    </r>
  </si>
  <si>
    <r>
      <t>Mean (</t>
    </r>
    <r>
      <rPr>
        <sz val="10"/>
        <color theme="1" tint="0.14996795556505021"/>
        <rFont val="Trebuchet MS"/>
        <family val="2"/>
        <scheme val="minor"/>
      </rPr>
      <t>x̄</t>
    </r>
    <r>
      <rPr>
        <sz val="10"/>
        <color theme="1" tint="0.14996795556505021"/>
        <rFont val="Trebuchet MS"/>
        <family val="2"/>
        <scheme val="minor"/>
      </rPr>
      <t>)</t>
    </r>
  </si>
  <si>
    <t>Capability Index</t>
  </si>
  <si>
    <t>Cp</t>
  </si>
  <si>
    <t>Cpl</t>
  </si>
  <si>
    <t>Cpu</t>
  </si>
  <si>
    <t>Cpk</t>
  </si>
  <si>
    <t>Currently set to sample mean and limits.</t>
  </si>
  <si>
    <t>Set limits to change the capability.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</si>
</sst>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3" x14ac:knownFonts="1">
    <font>
      <sz val="10"/>
      <color theme="1" tint="0.14996795556505021"/>
      <name val="Trebuchet MS"/>
      <family val="2"/>
      <scheme val="minor"/>
    </font>
    <font>
      <sz val="10"/>
      <name val="Trebuchet MS"/>
      <family val="2"/>
      <scheme val="minor"/>
    </font>
    <font>
      <sz val="8"/>
      <color theme="3"/>
      <name val="Trebuchet MS"/>
      <family val="2"/>
      <scheme val="minor"/>
    </font>
    <font>
      <sz val="10"/>
      <color theme="1" tint="0.24994659260841701"/>
      <name val="Trebuchet MS"/>
      <family val="2"/>
      <scheme val="minor"/>
    </font>
    <font>
      <b/>
      <sz val="10"/>
      <color theme="1" tint="0.24994659260841701"/>
      <name val="Trebuchet MS"/>
      <family val="2"/>
      <scheme val="minor"/>
    </font>
    <font>
      <sz val="24"/>
      <color theme="1" tint="0.24994659260841701"/>
      <name val="Trebuchet MS"/>
      <family val="2"/>
      <scheme val="major"/>
    </font>
    <font>
      <sz val="16"/>
      <color theme="1" tint="0.24994659260841701"/>
      <name val="Trebuchet MS"/>
      <family val="2"/>
      <scheme val="major"/>
    </font>
    <font>
      <b/>
      <sz val="11"/>
      <color theme="3"/>
      <name val="Trebuchet MS"/>
      <family val="2"/>
      <scheme val="major"/>
    </font>
    <font>
      <sz val="10"/>
      <color theme="4" tint="-0.249977111117893"/>
      <name val="Trebuchet MS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rebuchet MS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5" tint="-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17" applyNumberFormat="0" applyFill="0" applyProtection="0">
      <alignment vertical="center"/>
    </xf>
    <xf numFmtId="0" fontId="6" fillId="0" borderId="18" applyNumberFormat="0" applyFill="0" applyProtection="0">
      <alignment vertical="center"/>
    </xf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5" fillId="0" borderId="17" xfId="1" applyNumberForma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6" fillId="0" borderId="18" xfId="2" applyAlignment="1">
      <alignment vertical="center"/>
    </xf>
    <xf numFmtId="0" fontId="6" fillId="0" borderId="18" xfId="2" applyNumberFormat="1" applyAlignment="1"/>
    <xf numFmtId="0" fontId="4" fillId="0" borderId="0" xfId="0" applyNumberFormat="1" applyFont="1" applyAlignment="1"/>
    <xf numFmtId="0" fontId="0" fillId="0" borderId="3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 vertical="top"/>
    </xf>
    <xf numFmtId="0" fontId="0" fillId="0" borderId="4" xfId="0" applyNumberFormat="1" applyFont="1" applyBorder="1" applyAlignment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10" fillId="0" borderId="7" xfId="0" applyNumberFormat="1" applyFont="1" applyBorder="1" applyAlignment="1"/>
    <xf numFmtId="2" fontId="10" fillId="0" borderId="8" xfId="0" applyNumberFormat="1" applyFont="1" applyBorder="1" applyAlignment="1"/>
    <xf numFmtId="164" fontId="0" fillId="0" borderId="12" xfId="0" applyNumberFormat="1" applyFont="1" applyFill="1" applyBorder="1" applyAlignment="1">
      <alignment horizontal="left" vertical="center"/>
    </xf>
    <xf numFmtId="0" fontId="11" fillId="0" borderId="0" xfId="0" applyFont="1">
      <alignment vertic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0" fillId="0" borderId="8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/>
    </xf>
    <xf numFmtId="0" fontId="9" fillId="0" borderId="21" xfId="0" applyFont="1" applyBorder="1" applyAlignment="1"/>
    <xf numFmtId="0" fontId="9" fillId="0" borderId="20" xfId="0" applyFont="1" applyBorder="1" applyAlignment="1"/>
    <xf numFmtId="0" fontId="9" fillId="0" borderId="22" xfId="0" applyFont="1" applyBorder="1" applyAlignment="1"/>
    <xf numFmtId="0" fontId="9" fillId="0" borderId="23" xfId="0" applyFont="1" applyBorder="1" applyAlignment="1"/>
    <xf numFmtId="2" fontId="10" fillId="0" borderId="22" xfId="0" applyNumberFormat="1" applyFont="1" applyBorder="1" applyAlignment="1"/>
    <xf numFmtId="2" fontId="10" fillId="0" borderId="23" xfId="0" applyNumberFormat="1" applyFont="1" applyBorder="1" applyAlignment="1"/>
    <xf numFmtId="2" fontId="10" fillId="0" borderId="20" xfId="0" applyNumberFormat="1" applyFont="1" applyBorder="1" applyAlignment="1"/>
    <xf numFmtId="2" fontId="10" fillId="0" borderId="21" xfId="0" applyNumberFormat="1" applyFont="1" applyBorder="1" applyAlignment="1"/>
    <xf numFmtId="0" fontId="9" fillId="0" borderId="20" xfId="0" applyFont="1" applyBorder="1">
      <alignment vertical="center"/>
    </xf>
    <xf numFmtId="2" fontId="10" fillId="0" borderId="23" xfId="0" applyNumberFormat="1" applyFont="1" applyBorder="1">
      <alignment vertical="center"/>
    </xf>
    <xf numFmtId="0" fontId="10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8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outline="0">
        <left style="thin">
          <color theme="1" tint="0.499984740745262"/>
        </left>
      </border>
    </dxf>
    <dxf>
      <numFmt numFmtId="164" formatCode="[$-F400]h:mm:ss\ AM/PM"/>
      <alignment horizontal="lef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ill>
        <patternFill>
          <bgColor theme="6" tint="0.3999450666829432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 style="thin">
          <color theme="4"/>
        </top>
        <bottom style="thin">
          <color theme="4"/>
        </bottom>
      </border>
    </dxf>
  </dxfs>
  <tableStyles count="1" defaultTableStyle="Control chart table" defaultPivotStyle="PivotStyleLight16">
    <tableStyle name="Control chart table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cap="all" baseline="0">
                <a:effectLst/>
              </a:rPr>
              <a:t>Average Daily Imperfections with Control Limits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'Manufacturing Imperfections'!$H$33</c:f>
              <c:strCache>
                <c:ptCount val="1"/>
                <c:pt idx="0">
                  <c:v>Mean (x̄)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Imperfections'!$H$34:$H$64</c:f>
              <c:numCache>
                <c:formatCode>0.00</c:formatCode>
                <c:ptCount val="31"/>
                <c:pt idx="0">
                  <c:v>2.97</c:v>
                </c:pt>
                <c:pt idx="1">
                  <c:v>2.7519999999999998</c:v>
                </c:pt>
                <c:pt idx="2">
                  <c:v>2.5459999999999998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'Manufacturing Imperfections'!$I$33</c:f>
              <c:strCache>
                <c:ptCount val="1"/>
                <c:pt idx="0">
                  <c:v>Sample Mean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Imperfections'!$I$34:$I$64</c:f>
              <c:numCache>
                <c:formatCode>0.00</c:formatCode>
                <c:ptCount val="31"/>
                <c:pt idx="0">
                  <c:v>2.7559999999999998</c:v>
                </c:pt>
                <c:pt idx="1">
                  <c:v>2.7559999999999998</c:v>
                </c:pt>
                <c:pt idx="2">
                  <c:v>2.7559999999999998</c:v>
                </c:pt>
                <c:pt idx="3">
                  <c:v>2.7559999999999998</c:v>
                </c:pt>
                <c:pt idx="4">
                  <c:v>2.7559999999999998</c:v>
                </c:pt>
                <c:pt idx="5">
                  <c:v>2.7559999999999998</c:v>
                </c:pt>
                <c:pt idx="6">
                  <c:v>2.7559999999999998</c:v>
                </c:pt>
                <c:pt idx="7">
                  <c:v>2.7559999999999998</c:v>
                </c:pt>
                <c:pt idx="8">
                  <c:v>2.7559999999999998</c:v>
                </c:pt>
                <c:pt idx="9">
                  <c:v>2.7559999999999998</c:v>
                </c:pt>
                <c:pt idx="10">
                  <c:v>2.7559999999999998</c:v>
                </c:pt>
                <c:pt idx="11">
                  <c:v>2.7559999999999998</c:v>
                </c:pt>
                <c:pt idx="12">
                  <c:v>2.7559999999999998</c:v>
                </c:pt>
                <c:pt idx="13">
                  <c:v>2.7559999999999998</c:v>
                </c:pt>
                <c:pt idx="14">
                  <c:v>2.7559999999999998</c:v>
                </c:pt>
                <c:pt idx="15">
                  <c:v>2.7559999999999998</c:v>
                </c:pt>
                <c:pt idx="16">
                  <c:v>2.7559999999999998</c:v>
                </c:pt>
                <c:pt idx="17">
                  <c:v>2.7559999999999998</c:v>
                </c:pt>
                <c:pt idx="18">
                  <c:v>2.7559999999999998</c:v>
                </c:pt>
                <c:pt idx="19">
                  <c:v>2.7559999999999998</c:v>
                </c:pt>
                <c:pt idx="20">
                  <c:v>2.7559999999999998</c:v>
                </c:pt>
                <c:pt idx="21">
                  <c:v>2.7559999999999998</c:v>
                </c:pt>
                <c:pt idx="22">
                  <c:v>2.7559999999999998</c:v>
                </c:pt>
                <c:pt idx="23">
                  <c:v>2.7559999999999998</c:v>
                </c:pt>
                <c:pt idx="24">
                  <c:v>2.7559999999999998</c:v>
                </c:pt>
                <c:pt idx="25">
                  <c:v>2.7559999999999998</c:v>
                </c:pt>
                <c:pt idx="26">
                  <c:v>2.7559999999999998</c:v>
                </c:pt>
                <c:pt idx="27">
                  <c:v>2.7559999999999998</c:v>
                </c:pt>
                <c:pt idx="28">
                  <c:v>2.7559999999999998</c:v>
                </c:pt>
                <c:pt idx="29">
                  <c:v>2.7559999999999998</c:v>
                </c:pt>
                <c:pt idx="30">
                  <c:v>2.7559999999999998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'Manufacturing Imperfections'!$L$33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Imperfections'!$L$34:$L$64</c:f>
              <c:numCache>
                <c:formatCode>0.00</c:formatCode>
                <c:ptCount val="31"/>
                <c:pt idx="0">
                  <c:v>2.682106774193548</c:v>
                </c:pt>
                <c:pt idx="1">
                  <c:v>2.682106774193548</c:v>
                </c:pt>
                <c:pt idx="2">
                  <c:v>2.682106774193548</c:v>
                </c:pt>
                <c:pt idx="3">
                  <c:v>2.682106774193548</c:v>
                </c:pt>
                <c:pt idx="4">
                  <c:v>2.682106774193548</c:v>
                </c:pt>
                <c:pt idx="5">
                  <c:v>2.682106774193548</c:v>
                </c:pt>
                <c:pt idx="6">
                  <c:v>2.682106774193548</c:v>
                </c:pt>
                <c:pt idx="7">
                  <c:v>2.682106774193548</c:v>
                </c:pt>
                <c:pt idx="8">
                  <c:v>2.682106774193548</c:v>
                </c:pt>
                <c:pt idx="9">
                  <c:v>2.682106774193548</c:v>
                </c:pt>
                <c:pt idx="10">
                  <c:v>2.682106774193548</c:v>
                </c:pt>
                <c:pt idx="11">
                  <c:v>2.682106774193548</c:v>
                </c:pt>
                <c:pt idx="12">
                  <c:v>2.682106774193548</c:v>
                </c:pt>
                <c:pt idx="13">
                  <c:v>2.682106774193548</c:v>
                </c:pt>
                <c:pt idx="14">
                  <c:v>2.682106774193548</c:v>
                </c:pt>
                <c:pt idx="15">
                  <c:v>2.682106774193548</c:v>
                </c:pt>
                <c:pt idx="16">
                  <c:v>2.682106774193548</c:v>
                </c:pt>
                <c:pt idx="17">
                  <c:v>2.682106774193548</c:v>
                </c:pt>
                <c:pt idx="18">
                  <c:v>2.682106774193548</c:v>
                </c:pt>
                <c:pt idx="19">
                  <c:v>2.682106774193548</c:v>
                </c:pt>
                <c:pt idx="20">
                  <c:v>2.682106774193548</c:v>
                </c:pt>
                <c:pt idx="21">
                  <c:v>2.682106774193548</c:v>
                </c:pt>
                <c:pt idx="22">
                  <c:v>2.682106774193548</c:v>
                </c:pt>
                <c:pt idx="23">
                  <c:v>2.682106774193548</c:v>
                </c:pt>
                <c:pt idx="24">
                  <c:v>2.682106774193548</c:v>
                </c:pt>
                <c:pt idx="25">
                  <c:v>2.682106774193548</c:v>
                </c:pt>
                <c:pt idx="26">
                  <c:v>2.682106774193548</c:v>
                </c:pt>
                <c:pt idx="27">
                  <c:v>2.682106774193548</c:v>
                </c:pt>
                <c:pt idx="28">
                  <c:v>2.682106774193548</c:v>
                </c:pt>
                <c:pt idx="29">
                  <c:v>2.682106774193548</c:v>
                </c:pt>
                <c:pt idx="30">
                  <c:v>2.682106774193548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'Manufacturing Imperfections'!$M$33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38100" cap="flat" cmpd="dbl" algn="ctr">
              <a:solidFill>
                <a:schemeClr val="accent5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Imperfections'!$M$34:$M$64</c:f>
              <c:numCache>
                <c:formatCode>0.00</c:formatCode>
                <c:ptCount val="31"/>
                <c:pt idx="0">
                  <c:v>2.8298932258064515</c:v>
                </c:pt>
                <c:pt idx="1">
                  <c:v>2.8298932258064515</c:v>
                </c:pt>
                <c:pt idx="2">
                  <c:v>2.8298932258064515</c:v>
                </c:pt>
                <c:pt idx="3">
                  <c:v>2.8298932258064515</c:v>
                </c:pt>
                <c:pt idx="4">
                  <c:v>2.8298932258064515</c:v>
                </c:pt>
                <c:pt idx="5">
                  <c:v>2.8298932258064515</c:v>
                </c:pt>
                <c:pt idx="6">
                  <c:v>2.8298932258064515</c:v>
                </c:pt>
                <c:pt idx="7">
                  <c:v>2.8298932258064515</c:v>
                </c:pt>
                <c:pt idx="8">
                  <c:v>2.8298932258064515</c:v>
                </c:pt>
                <c:pt idx="9">
                  <c:v>2.8298932258064515</c:v>
                </c:pt>
                <c:pt idx="10">
                  <c:v>2.8298932258064515</c:v>
                </c:pt>
                <c:pt idx="11">
                  <c:v>2.8298932258064515</c:v>
                </c:pt>
                <c:pt idx="12">
                  <c:v>2.8298932258064515</c:v>
                </c:pt>
                <c:pt idx="13">
                  <c:v>2.8298932258064515</c:v>
                </c:pt>
                <c:pt idx="14">
                  <c:v>2.8298932258064515</c:v>
                </c:pt>
                <c:pt idx="15">
                  <c:v>2.8298932258064515</c:v>
                </c:pt>
                <c:pt idx="16">
                  <c:v>2.8298932258064515</c:v>
                </c:pt>
                <c:pt idx="17">
                  <c:v>2.8298932258064515</c:v>
                </c:pt>
                <c:pt idx="18">
                  <c:v>2.8298932258064515</c:v>
                </c:pt>
                <c:pt idx="19">
                  <c:v>2.8298932258064515</c:v>
                </c:pt>
                <c:pt idx="20">
                  <c:v>2.8298932258064515</c:v>
                </c:pt>
                <c:pt idx="21">
                  <c:v>2.8298932258064515</c:v>
                </c:pt>
                <c:pt idx="22">
                  <c:v>2.8298932258064515</c:v>
                </c:pt>
                <c:pt idx="23">
                  <c:v>2.8298932258064515</c:v>
                </c:pt>
                <c:pt idx="24">
                  <c:v>2.8298932258064515</c:v>
                </c:pt>
                <c:pt idx="25">
                  <c:v>2.8298932258064515</c:v>
                </c:pt>
                <c:pt idx="26">
                  <c:v>2.8298932258064515</c:v>
                </c:pt>
                <c:pt idx="27">
                  <c:v>2.8298932258064515</c:v>
                </c:pt>
                <c:pt idx="28">
                  <c:v>2.8298932258064515</c:v>
                </c:pt>
                <c:pt idx="29">
                  <c:v>2.8298932258064515</c:v>
                </c:pt>
                <c:pt idx="30">
                  <c:v>2.8298932258064515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61824"/>
        <c:axId val="83235584"/>
      </c:lineChart>
      <c:catAx>
        <c:axId val="772618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83235584"/>
        <c:crosses val="autoZero"/>
        <c:auto val="1"/>
        <c:lblAlgn val="ctr"/>
        <c:lblOffset val="100"/>
        <c:noMultiLvlLbl val="0"/>
      </c:catAx>
      <c:valAx>
        <c:axId val="8323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6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cap="all" baseline="0">
                <a:effectLst/>
              </a:rPr>
              <a:t>Daily Imperfections Range with Control Limits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'Manufacturing Imperfections'!$N$33</c:f>
              <c:strCache>
                <c:ptCount val="1"/>
                <c:pt idx="0">
                  <c:v>Range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Imperfections'!$N$34:$N$64</c:f>
              <c:numCache>
                <c:formatCode>0.00</c:formatCode>
                <c:ptCount val="31"/>
                <c:pt idx="0">
                  <c:v>1.7000000000000002</c:v>
                </c:pt>
                <c:pt idx="1">
                  <c:v>1.2400000000000002</c:v>
                </c:pt>
                <c:pt idx="2">
                  <c:v>1.0299999999999998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'Manufacturing Imperfections'!$O$33</c:f>
              <c:strCache>
                <c:ptCount val="1"/>
                <c:pt idx="0">
                  <c:v>Sample Range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Imperfections'!$O$34:$O$64</c:f>
              <c:numCache>
                <c:formatCode>0.00</c:formatCode>
                <c:ptCount val="31"/>
                <c:pt idx="0">
                  <c:v>0.12806451612903227</c:v>
                </c:pt>
                <c:pt idx="1">
                  <c:v>0.12806451612903227</c:v>
                </c:pt>
                <c:pt idx="2">
                  <c:v>0.12806451612903227</c:v>
                </c:pt>
                <c:pt idx="3">
                  <c:v>0.12806451612903227</c:v>
                </c:pt>
                <c:pt idx="4">
                  <c:v>0.12806451612903227</c:v>
                </c:pt>
                <c:pt idx="5">
                  <c:v>0.12806451612903227</c:v>
                </c:pt>
                <c:pt idx="6">
                  <c:v>0.12806451612903227</c:v>
                </c:pt>
                <c:pt idx="7">
                  <c:v>0.12806451612903227</c:v>
                </c:pt>
                <c:pt idx="8">
                  <c:v>0.12806451612903227</c:v>
                </c:pt>
                <c:pt idx="9">
                  <c:v>0.12806451612903227</c:v>
                </c:pt>
                <c:pt idx="10">
                  <c:v>0.12806451612903227</c:v>
                </c:pt>
                <c:pt idx="11">
                  <c:v>0.12806451612903227</c:v>
                </c:pt>
                <c:pt idx="12">
                  <c:v>0.12806451612903227</c:v>
                </c:pt>
                <c:pt idx="13">
                  <c:v>0.12806451612903227</c:v>
                </c:pt>
                <c:pt idx="14">
                  <c:v>0.12806451612903227</c:v>
                </c:pt>
                <c:pt idx="15">
                  <c:v>0.12806451612903227</c:v>
                </c:pt>
                <c:pt idx="16">
                  <c:v>0.12806451612903227</c:v>
                </c:pt>
                <c:pt idx="17">
                  <c:v>0.12806451612903227</c:v>
                </c:pt>
                <c:pt idx="18">
                  <c:v>0.12806451612903227</c:v>
                </c:pt>
                <c:pt idx="19">
                  <c:v>0.12806451612903227</c:v>
                </c:pt>
                <c:pt idx="20">
                  <c:v>0.12806451612903227</c:v>
                </c:pt>
                <c:pt idx="21">
                  <c:v>0.12806451612903227</c:v>
                </c:pt>
                <c:pt idx="22">
                  <c:v>0.12806451612903227</c:v>
                </c:pt>
                <c:pt idx="23">
                  <c:v>0.12806451612903227</c:v>
                </c:pt>
                <c:pt idx="24">
                  <c:v>0.12806451612903227</c:v>
                </c:pt>
                <c:pt idx="25">
                  <c:v>0.12806451612903227</c:v>
                </c:pt>
                <c:pt idx="26">
                  <c:v>0.12806451612903227</c:v>
                </c:pt>
                <c:pt idx="27">
                  <c:v>0.12806451612903227</c:v>
                </c:pt>
                <c:pt idx="28">
                  <c:v>0.12806451612903227</c:v>
                </c:pt>
                <c:pt idx="29">
                  <c:v>0.12806451612903227</c:v>
                </c:pt>
                <c:pt idx="30">
                  <c:v>0.12806451612903227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'Manufacturing Imperfections'!$P$33</c:f>
              <c:strCache>
                <c:ptCount val="1"/>
                <c:pt idx="0">
                  <c:v>Range LCL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Imperfections'!$P$34:$P$64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'Manufacturing Imperfections'!$Q$33</c:f>
              <c:strCache>
                <c:ptCount val="1"/>
                <c:pt idx="0">
                  <c:v>Range UCL</c:v>
                </c:pt>
              </c:strCache>
            </c:strRef>
          </c:tx>
          <c:spPr>
            <a:ln w="38100" cap="flat" cmpd="dbl" algn="ctr">
              <a:solidFill>
                <a:schemeClr val="accent5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Imperfections'!$Q$34:$Q$64</c:f>
              <c:numCache>
                <c:formatCode>0.00</c:formatCode>
                <c:ptCount val="31"/>
                <c:pt idx="0">
                  <c:v>0.27072838709677421</c:v>
                </c:pt>
                <c:pt idx="1">
                  <c:v>0.27072838709677421</c:v>
                </c:pt>
                <c:pt idx="2">
                  <c:v>0.27072838709677421</c:v>
                </c:pt>
                <c:pt idx="3">
                  <c:v>0.27072838709677421</c:v>
                </c:pt>
                <c:pt idx="4">
                  <c:v>0.27072838709677421</c:v>
                </c:pt>
                <c:pt idx="5">
                  <c:v>0.27072838709677421</c:v>
                </c:pt>
                <c:pt idx="6">
                  <c:v>0.27072838709677421</c:v>
                </c:pt>
                <c:pt idx="7">
                  <c:v>0.27072838709677421</c:v>
                </c:pt>
                <c:pt idx="8">
                  <c:v>0.27072838709677421</c:v>
                </c:pt>
                <c:pt idx="9">
                  <c:v>0.27072838709677421</c:v>
                </c:pt>
                <c:pt idx="10">
                  <c:v>0.27072838709677421</c:v>
                </c:pt>
                <c:pt idx="11">
                  <c:v>0.27072838709677421</c:v>
                </c:pt>
                <c:pt idx="12">
                  <c:v>0.27072838709677421</c:v>
                </c:pt>
                <c:pt idx="13">
                  <c:v>0.27072838709677421</c:v>
                </c:pt>
                <c:pt idx="14">
                  <c:v>0.27072838709677421</c:v>
                </c:pt>
                <c:pt idx="15">
                  <c:v>0.27072838709677421</c:v>
                </c:pt>
                <c:pt idx="16">
                  <c:v>0.27072838709677421</c:v>
                </c:pt>
                <c:pt idx="17">
                  <c:v>0.27072838709677421</c:v>
                </c:pt>
                <c:pt idx="18">
                  <c:v>0.27072838709677421</c:v>
                </c:pt>
                <c:pt idx="19">
                  <c:v>0.27072838709677421</c:v>
                </c:pt>
                <c:pt idx="20">
                  <c:v>0.27072838709677421</c:v>
                </c:pt>
                <c:pt idx="21">
                  <c:v>0.27072838709677421</c:v>
                </c:pt>
                <c:pt idx="22">
                  <c:v>0.27072838709677421</c:v>
                </c:pt>
                <c:pt idx="23">
                  <c:v>0.27072838709677421</c:v>
                </c:pt>
                <c:pt idx="24">
                  <c:v>0.27072838709677421</c:v>
                </c:pt>
                <c:pt idx="25">
                  <c:v>0.27072838709677421</c:v>
                </c:pt>
                <c:pt idx="26">
                  <c:v>0.27072838709677421</c:v>
                </c:pt>
                <c:pt idx="27">
                  <c:v>0.27072838709677421</c:v>
                </c:pt>
                <c:pt idx="28">
                  <c:v>0.27072838709677421</c:v>
                </c:pt>
                <c:pt idx="29">
                  <c:v>0.27072838709677421</c:v>
                </c:pt>
                <c:pt idx="30">
                  <c:v>0.27072838709677421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74752"/>
        <c:axId val="83284736"/>
      </c:lineChart>
      <c:catAx>
        <c:axId val="832747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83284736"/>
        <c:crosses val="autoZero"/>
        <c:auto val="1"/>
        <c:lblAlgn val="ctr"/>
        <c:lblOffset val="100"/>
        <c:noMultiLvlLbl val="0"/>
      </c:catAx>
      <c:valAx>
        <c:axId val="8328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7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14</xdr:row>
      <xdr:rowOff>0</xdr:rowOff>
    </xdr:from>
    <xdr:to>
      <xdr:col>12</xdr:col>
      <xdr:colOff>781049</xdr:colOff>
      <xdr:row>27</xdr:row>
      <xdr:rowOff>180975</xdr:rowOff>
    </xdr:to>
    <xdr:graphicFrame macro="">
      <xdr:nvGraphicFramePr>
        <xdr:cNvPr id="5" name="AvgDailyImperfections" descr="Daily average imperfections with control limits." title="Average Imperfection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514350</xdr:colOff>
      <xdr:row>14</xdr:row>
      <xdr:rowOff>9525</xdr:rowOff>
    </xdr:from>
    <xdr:to>
      <xdr:col>26</xdr:col>
      <xdr:colOff>257175</xdr:colOff>
      <xdr:row>28</xdr:row>
      <xdr:rowOff>0</xdr:rowOff>
    </xdr:to>
    <xdr:graphicFrame macro="">
      <xdr:nvGraphicFramePr>
        <xdr:cNvPr id="9" name="AvgDailyImperfections" descr="Daily average imperfections with control limits." title="Average Imperfection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Data" displayName="tblData" ref="B33:Q64" totalsRowShown="0">
  <autoFilter ref="B33:Q6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6">
    <tableColumn id="1" name="Time" dataDxfId="19"/>
    <tableColumn id="2" name="Sample 1" dataDxfId="18"/>
    <tableColumn id="3" name="Sample 2" dataDxfId="17"/>
    <tableColumn id="4" name="Sample 3" dataDxfId="16"/>
    <tableColumn id="5" name="Sample 4" dataDxfId="15"/>
    <tableColumn id="6" name="Sample 5" dataDxfId="14"/>
    <tableColumn id="7" name="Mean (x̄)" dataDxfId="13">
      <calculatedColumnFormula>IFERROR(AVERAGE(tblData[[#This Row],[Sample 1]:[Sample 5]]),"")</calculatedColumnFormula>
    </tableColumn>
    <tableColumn id="8" name="Sample Mean" dataDxfId="12">
      <calculatedColumnFormula>AVERAGE(tblData[Mean (x̄)])</calculatedColumnFormula>
    </tableColumn>
    <tableColumn id="9" name="Standard Deviation" dataDxfId="11">
      <calculatedColumnFormula>IFERROR(STDEV(tblData[[#This Row],[Sample 1]:[Sample 5]]),"")</calculatedColumnFormula>
    </tableColumn>
    <tableColumn id="10" name="Sample Standard Deviation" dataDxfId="10">
      <calculatedColumnFormula>AVERAGE(tblData[Standard Deviation])</calculatedColumnFormula>
    </tableColumn>
    <tableColumn id="11" name="Lower Control Limit" dataDxfId="9">
      <calculatedColumnFormula>tblData[[#This Row],[Sample Mean]]-($S$5*tblData[[#This Row],[Sample Range]])</calculatedColumnFormula>
    </tableColumn>
    <tableColumn id="12" name="Upper Control Limit" dataDxfId="8">
      <calculatedColumnFormula>tblData[[#This Row],[Sample Mean]]+($S$5*tblData[[#This Row],[Sample Range]])</calculatedColumnFormula>
    </tableColumn>
    <tableColumn id="13" name="Range" dataDxfId="7">
      <calculatedColumnFormula>MAX(tblData[[#This Row],[Sample 1]:[Sample 5]])-MIN(tblData[[#This Row],[Sample 1]:[Sample 5]])</calculatedColumnFormula>
    </tableColumn>
    <tableColumn id="16" name="Sample Range" dataDxfId="6">
      <calculatedColumnFormula>AVERAGE(tblData[Range])</calculatedColumnFormula>
    </tableColumn>
    <tableColumn id="14" name="Range LCL" dataDxfId="5">
      <calculatedColumnFormula>tblData[[#This Row],[Sample Range]]*$S$6</calculatedColumnFormula>
    </tableColumn>
    <tableColumn id="15" name="Range UCL" dataDxfId="4">
      <calculatedColumnFormula>tblData[[#This Row],[Sample Range]]*$S$7</calculatedColumnFormula>
    </tableColumn>
  </tableColumns>
  <tableStyleInfo name="Control chart table" showFirstColumn="0" showLastColumn="0" showRowStripes="1" showColumnStripes="0"/>
  <extLst>
    <ext xmlns:x14="http://schemas.microsoft.com/office/spreadsheetml/2009/9/main" uri="{504A1905-F514-4f6f-8877-14C23A59335A}">
      <x14:table altText="Imperfections data" altTextSummary="Enter the date and sample imperfections, while mean, standard deviation and control limits are calculated for you."/>
    </ext>
  </extLst>
</table>
</file>

<file path=xl/theme/theme1.xml><?xml version="1.0" encoding="utf-8"?>
<a:theme xmlns:a="http://schemas.openxmlformats.org/drawingml/2006/main" name="Office Theme">
  <a:themeElements>
    <a:clrScheme name="Control char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Control char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CC"/>
    <pageSetUpPr autoPageBreaks="0" fitToPage="1"/>
  </sheetPr>
  <dimension ref="A1:S64"/>
  <sheetViews>
    <sheetView showGridLines="0" tabSelected="1" workbookViewId="0">
      <selection activeCell="Q12" sqref="Q12"/>
    </sheetView>
  </sheetViews>
  <sheetFormatPr defaultRowHeight="15" x14ac:dyDescent="0.3"/>
  <cols>
    <col min="1" max="1" width="1.7109375" customWidth="1"/>
    <col min="2" max="2" width="16.140625" customWidth="1"/>
    <col min="3" max="7" width="5.5703125" customWidth="1"/>
    <col min="8" max="13" width="11.85546875" customWidth="1"/>
  </cols>
  <sheetData>
    <row r="1" spans="1:19" s="1" customFormat="1" x14ac:dyDescent="0.3"/>
    <row r="2" spans="1:19" s="1" customFormat="1" ht="31.5" thickBot="1" x14ac:dyDescent="0.35">
      <c r="B2" s="5" t="s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9" s="1" customFormat="1" ht="15.75" thickTop="1" x14ac:dyDescent="0.3">
      <c r="B3"/>
      <c r="C3"/>
      <c r="D3"/>
      <c r="E3"/>
      <c r="F3"/>
      <c r="G3"/>
      <c r="H3"/>
      <c r="I3"/>
      <c r="J3"/>
      <c r="K3"/>
      <c r="L3"/>
      <c r="M3"/>
      <c r="O3" s="27" t="s">
        <v>35</v>
      </c>
    </row>
    <row r="4" spans="1:19" s="1" customFormat="1" ht="16.5" x14ac:dyDescent="0.3">
      <c r="B4" s="11" t="s">
        <v>0</v>
      </c>
      <c r="C4" s="33" t="s">
        <v>21</v>
      </c>
      <c r="D4" s="33"/>
      <c r="E4" s="33"/>
      <c r="F4" s="33"/>
      <c r="G4" s="44"/>
      <c r="H4" s="12" t="s">
        <v>1</v>
      </c>
      <c r="I4" s="13"/>
      <c r="J4" s="13"/>
      <c r="K4" s="13"/>
      <c r="L4" s="13"/>
      <c r="M4" s="14"/>
      <c r="O4" s="46" t="s">
        <v>30</v>
      </c>
      <c r="P4" s="47">
        <v>2</v>
      </c>
      <c r="Q4" s="47">
        <v>3</v>
      </c>
      <c r="R4" s="47">
        <v>4</v>
      </c>
      <c r="S4" s="48">
        <v>5</v>
      </c>
    </row>
    <row r="5" spans="1:19" s="1" customFormat="1" ht="16.5" x14ac:dyDescent="0.3">
      <c r="B5" s="11" t="s">
        <v>2</v>
      </c>
      <c r="C5" s="28" t="s">
        <v>22</v>
      </c>
      <c r="D5" s="28"/>
      <c r="E5" s="28"/>
      <c r="F5" s="28"/>
      <c r="G5" s="29"/>
      <c r="H5" s="35"/>
      <c r="I5" s="36"/>
      <c r="J5" s="36"/>
      <c r="K5" s="36"/>
      <c r="L5" s="36"/>
      <c r="M5" s="37"/>
      <c r="O5" s="46" t="s">
        <v>33</v>
      </c>
      <c r="P5" s="49">
        <v>1.88</v>
      </c>
      <c r="Q5" s="49">
        <v>1.0229999999999999</v>
      </c>
      <c r="R5" s="49">
        <v>0.72899999999999998</v>
      </c>
      <c r="S5" s="50">
        <v>0.57699999999999996</v>
      </c>
    </row>
    <row r="6" spans="1:19" s="1" customFormat="1" ht="16.5" x14ac:dyDescent="0.3">
      <c r="B6" s="11" t="s">
        <v>3</v>
      </c>
      <c r="C6" s="33" t="s">
        <v>21</v>
      </c>
      <c r="D6" s="33"/>
      <c r="E6" s="33"/>
      <c r="F6" s="33"/>
      <c r="G6" s="34"/>
      <c r="H6" s="38"/>
      <c r="I6" s="39"/>
      <c r="J6" s="39"/>
      <c r="K6" s="39"/>
      <c r="L6" s="39"/>
      <c r="M6" s="40"/>
      <c r="O6" s="46" t="s">
        <v>32</v>
      </c>
      <c r="P6" s="49">
        <v>0</v>
      </c>
      <c r="Q6" s="49">
        <v>0</v>
      </c>
      <c r="R6" s="49">
        <v>0</v>
      </c>
      <c r="S6" s="50">
        <v>0</v>
      </c>
    </row>
    <row r="7" spans="1:19" s="1" customFormat="1" ht="16.5" x14ac:dyDescent="0.3">
      <c r="B7" s="11" t="s">
        <v>4</v>
      </c>
      <c r="C7" s="33" t="s">
        <v>23</v>
      </c>
      <c r="D7" s="33"/>
      <c r="E7" s="33"/>
      <c r="F7" s="33"/>
      <c r="G7" s="34"/>
      <c r="H7" s="38"/>
      <c r="I7" s="39"/>
      <c r="J7" s="39"/>
      <c r="K7" s="39"/>
      <c r="L7" s="39"/>
      <c r="M7" s="40"/>
      <c r="O7" s="45" t="s">
        <v>31</v>
      </c>
      <c r="P7" s="24">
        <v>3.2669999999999999</v>
      </c>
      <c r="Q7" s="24">
        <v>2.5739999999999998</v>
      </c>
      <c r="R7" s="24">
        <v>2.282</v>
      </c>
      <c r="S7" s="25">
        <v>2.1139999999999999</v>
      </c>
    </row>
    <row r="8" spans="1:19" s="1" customFormat="1" x14ac:dyDescent="0.3">
      <c r="B8" s="11" t="s">
        <v>5</v>
      </c>
      <c r="C8" s="33" t="s">
        <v>24</v>
      </c>
      <c r="D8" s="33"/>
      <c r="E8" s="33"/>
      <c r="F8" s="33"/>
      <c r="G8" s="34"/>
      <c r="H8" s="38"/>
      <c r="I8" s="39"/>
      <c r="J8" s="39"/>
      <c r="K8" s="39"/>
      <c r="L8" s="39"/>
      <c r="M8" s="40"/>
    </row>
    <row r="9" spans="1:19" s="1" customFormat="1" ht="16.5" x14ac:dyDescent="0.3">
      <c r="B9" s="11" t="s">
        <v>6</v>
      </c>
      <c r="C9" s="28">
        <v>41640</v>
      </c>
      <c r="D9" s="28"/>
      <c r="E9" s="28"/>
      <c r="F9" s="28"/>
      <c r="G9" s="29"/>
      <c r="H9" s="38"/>
      <c r="I9" s="39"/>
      <c r="J9" s="39"/>
      <c r="K9" s="39"/>
      <c r="L9" s="39"/>
      <c r="M9" s="40"/>
      <c r="O9" s="46" t="s">
        <v>37</v>
      </c>
      <c r="P9" s="46"/>
      <c r="Q9" s="55" t="s">
        <v>42</v>
      </c>
    </row>
    <row r="10" spans="1:19" s="1" customFormat="1" ht="16.5" x14ac:dyDescent="0.3">
      <c r="B10" s="11" t="s">
        <v>7</v>
      </c>
      <c r="C10" s="28">
        <v>41670</v>
      </c>
      <c r="D10" s="28"/>
      <c r="E10" s="28"/>
      <c r="F10" s="28"/>
      <c r="G10" s="29"/>
      <c r="H10" s="38"/>
      <c r="I10" s="39"/>
      <c r="J10" s="39"/>
      <c r="K10" s="39"/>
      <c r="L10" s="39"/>
      <c r="M10" s="40"/>
      <c r="O10" s="46" t="s">
        <v>38</v>
      </c>
      <c r="P10" s="51">
        <f>(M34-L34)/(6*K34)</f>
        <v>4.8365783612535067E-2</v>
      </c>
    </row>
    <row r="11" spans="1:19" s="1" customFormat="1" ht="16.5" x14ac:dyDescent="0.3">
      <c r="B11" s="11"/>
      <c r="C11" s="33"/>
      <c r="D11" s="33"/>
      <c r="E11" s="33"/>
      <c r="F11" s="33"/>
      <c r="G11" s="34"/>
      <c r="H11" s="41"/>
      <c r="I11" s="42"/>
      <c r="J11" s="42"/>
      <c r="K11" s="42"/>
      <c r="L11" s="42"/>
      <c r="M11" s="43"/>
      <c r="O11" s="46" t="s">
        <v>39</v>
      </c>
      <c r="P11" s="51">
        <f>(I34-L34)/(3*K34)</f>
        <v>4.8365783612535067E-2</v>
      </c>
      <c r="Q11" s="1" t="s">
        <v>43</v>
      </c>
    </row>
    <row r="12" spans="1:19" s="1" customFormat="1" ht="16.5" x14ac:dyDescent="0.3">
      <c r="A12" s="3"/>
      <c r="D12" s="4"/>
      <c r="E12" s="4"/>
      <c r="F12" s="4"/>
      <c r="G12" s="4"/>
      <c r="H12" s="4"/>
      <c r="I12" s="4"/>
      <c r="J12" s="4"/>
      <c r="K12" s="4"/>
      <c r="L12" s="4"/>
      <c r="M12" s="4"/>
      <c r="O12" s="45" t="s">
        <v>40</v>
      </c>
      <c r="P12" s="52">
        <f>(M34-I34)/(3*K34)</f>
        <v>4.8365783612535067E-2</v>
      </c>
    </row>
    <row r="13" spans="1:19" s="1" customFormat="1" ht="21.75" thickBot="1" x14ac:dyDescent="0.35">
      <c r="A13" s="3"/>
      <c r="B13" s="9" t="s">
        <v>19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O13" s="53" t="s">
        <v>41</v>
      </c>
      <c r="P13" s="54">
        <f>MIN(P11,P12)</f>
        <v>4.8365783612535067E-2</v>
      </c>
    </row>
    <row r="14" spans="1:19" s="1" customFormat="1" ht="15.75" thickTop="1" x14ac:dyDescent="0.3">
      <c r="A14" s="3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9" s="1" customFormat="1" x14ac:dyDescent="0.3">
      <c r="A15" s="3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9" s="1" customFormat="1" x14ac:dyDescent="0.3">
      <c r="A16" s="3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1" customFormat="1" x14ac:dyDescent="0.3">
      <c r="A17" s="3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1" customFormat="1" x14ac:dyDescent="0.3">
      <c r="A18" s="3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1" customFormat="1" x14ac:dyDescent="0.3">
      <c r="A19" s="3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s="1" customFormat="1" x14ac:dyDescent="0.3">
      <c r="A20" s="3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1" customFormat="1" x14ac:dyDescent="0.3">
      <c r="A21" s="3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1" customFormat="1" x14ac:dyDescent="0.3">
      <c r="A22" s="3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1" customFormat="1" x14ac:dyDescent="0.3">
      <c r="A23" s="3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s="1" customFormat="1" x14ac:dyDescent="0.3">
      <c r="A24" s="3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s="1" customFormat="1" x14ac:dyDescent="0.3">
      <c r="A25" s="3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s="1" customFormat="1" x14ac:dyDescent="0.3">
      <c r="A26" s="3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1" customFormat="1" x14ac:dyDescent="0.3">
      <c r="A27" s="3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s="1" customFormat="1" x14ac:dyDescent="0.3">
      <c r="A28" s="3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s="1" customFormat="1" x14ac:dyDescent="0.3">
      <c r="A29" s="3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s="1" customFormat="1" ht="21.75" thickBot="1" x14ac:dyDescent="0.4">
      <c r="A30" s="3"/>
      <c r="B30" s="9" t="s">
        <v>20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1" customFormat="1" ht="15.75" thickTop="1" x14ac:dyDescent="0.3">
      <c r="A31" s="3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s="1" customFormat="1" ht="15" customHeight="1" x14ac:dyDescent="0.3">
      <c r="A32" s="4"/>
      <c r="B32"/>
      <c r="C32" s="30" t="s">
        <v>8</v>
      </c>
      <c r="D32" s="31"/>
      <c r="E32" s="31"/>
      <c r="F32" s="31"/>
      <c r="G32" s="32"/>
    </row>
    <row r="33" spans="1:17" s="1" customFormat="1" ht="54.75" customHeight="1" x14ac:dyDescent="0.3">
      <c r="A33" s="4"/>
      <c r="B33" s="6" t="s">
        <v>34</v>
      </c>
      <c r="C33" s="15" t="s">
        <v>13</v>
      </c>
      <c r="D33" s="16" t="s">
        <v>14</v>
      </c>
      <c r="E33" s="16" t="s">
        <v>15</v>
      </c>
      <c r="F33" s="16" t="s">
        <v>16</v>
      </c>
      <c r="G33" s="17" t="s">
        <v>17</v>
      </c>
      <c r="H33" s="7" t="s">
        <v>36</v>
      </c>
      <c r="I33" s="7" t="s">
        <v>18</v>
      </c>
      <c r="J33" s="7" t="s">
        <v>9</v>
      </c>
      <c r="K33" s="7" t="s">
        <v>10</v>
      </c>
      <c r="L33" s="7" t="s">
        <v>11</v>
      </c>
      <c r="M33" s="7" t="s">
        <v>12</v>
      </c>
      <c r="N33" s="23" t="s">
        <v>26</v>
      </c>
      <c r="O33" s="22" t="s">
        <v>29</v>
      </c>
      <c r="P33" s="22" t="s">
        <v>27</v>
      </c>
      <c r="Q33" s="22" t="s">
        <v>28</v>
      </c>
    </row>
    <row r="34" spans="1:17" s="1" customFormat="1" x14ac:dyDescent="0.3">
      <c r="A34" s="2"/>
      <c r="B34" s="26">
        <v>0.29166666666666669</v>
      </c>
      <c r="C34" s="18">
        <v>2.2799999999999998</v>
      </c>
      <c r="D34" s="19">
        <v>3.17</v>
      </c>
      <c r="E34" s="19">
        <v>2.71</v>
      </c>
      <c r="F34" s="19">
        <v>2.71</v>
      </c>
      <c r="G34" s="20">
        <v>3.98</v>
      </c>
      <c r="H34" s="8">
        <f>IFERROR(AVERAGE(tblData[[#This Row],[Sample 1]:[Sample 5]]),"")</f>
        <v>2.97</v>
      </c>
      <c r="I34" s="8">
        <f>AVERAGE(tblData[Mean (x̄)])</f>
        <v>2.7559999999999998</v>
      </c>
      <c r="J34" s="8">
        <f>IFERROR(STDEV(tblData[[#This Row],[Sample 1]:[Sample 5]]),"")</f>
        <v>0.64641318055868713</v>
      </c>
      <c r="K34" s="8">
        <f>AVERAGE(tblData[Standard Deviation])</f>
        <v>0.50926653987745085</v>
      </c>
      <c r="L34" s="8">
        <f>tblData[[#This Row],[Sample Mean]]-($S$5*tblData[[#This Row],[Sample Range]])</f>
        <v>2.682106774193548</v>
      </c>
      <c r="M34" s="8">
        <f>tblData[[#This Row],[Sample Mean]]+($S$5*tblData[[#This Row],[Sample Range]])</f>
        <v>2.8298932258064515</v>
      </c>
      <c r="N34" s="21">
        <f>MAX(tblData[[#This Row],[Sample 1]:[Sample 5]])-MIN(tblData[[#This Row],[Sample 1]:[Sample 5]])</f>
        <v>1.7000000000000002</v>
      </c>
      <c r="O34" s="21">
        <f>AVERAGE(tblData[Range])</f>
        <v>0.12806451612903227</v>
      </c>
      <c r="P34" s="21">
        <f>tblData[[#This Row],[Sample Range]]*$S$6</f>
        <v>0</v>
      </c>
      <c r="Q34" s="21">
        <f>tblData[[#This Row],[Sample Range]]*$S$7</f>
        <v>0.27072838709677421</v>
      </c>
    </row>
    <row r="35" spans="1:17" s="1" customFormat="1" x14ac:dyDescent="0.3">
      <c r="A35" s="2"/>
      <c r="B35" s="26">
        <v>0.30555555555555552</v>
      </c>
      <c r="C35" s="18">
        <v>2.5299999999999998</v>
      </c>
      <c r="D35" s="19">
        <v>3.08</v>
      </c>
      <c r="E35" s="19">
        <v>3.33</v>
      </c>
      <c r="F35" s="19">
        <v>2.73</v>
      </c>
      <c r="G35" s="20">
        <v>2.09</v>
      </c>
      <c r="H35" s="8">
        <f>IFERROR(AVERAGE(tblData[[#This Row],[Sample 1]:[Sample 5]]),"")</f>
        <v>2.7519999999999998</v>
      </c>
      <c r="I35" s="8">
        <f>AVERAGE(tblData[Mean (x̄)])</f>
        <v>2.7559999999999998</v>
      </c>
      <c r="J35" s="8">
        <f>IFERROR(STDEV(tblData[[#This Row],[Sample 1]:[Sample 5]]),"")</f>
        <v>0.48209957477682908</v>
      </c>
      <c r="K35" s="8">
        <f>AVERAGE(tblData[Standard Deviation])</f>
        <v>0.50926653987745085</v>
      </c>
      <c r="L35" s="8">
        <f>tblData[[#This Row],[Sample Mean]]-($S$5*tblData[[#This Row],[Sample Range]])</f>
        <v>2.682106774193548</v>
      </c>
      <c r="M35" s="8">
        <f>tblData[[#This Row],[Sample Mean]]+($S$5*tblData[[#This Row],[Sample Range]])</f>
        <v>2.8298932258064515</v>
      </c>
      <c r="N35" s="21">
        <f>MAX(tblData[[#This Row],[Sample 1]:[Sample 5]])-MIN(tblData[[#This Row],[Sample 1]:[Sample 5]])</f>
        <v>1.2400000000000002</v>
      </c>
      <c r="O35" s="21">
        <f>AVERAGE(tblData[Range])</f>
        <v>0.12806451612903227</v>
      </c>
      <c r="P35" s="21">
        <f>tblData[[#This Row],[Sample Range]]*$S$6</f>
        <v>0</v>
      </c>
      <c r="Q35" s="21">
        <f>tblData[[#This Row],[Sample Range]]*$S$7</f>
        <v>0.27072838709677421</v>
      </c>
    </row>
    <row r="36" spans="1:17" s="1" customFormat="1" x14ac:dyDescent="0.3">
      <c r="A36" s="2"/>
      <c r="B36" s="26">
        <v>0.31944444444444448</v>
      </c>
      <c r="C36" s="18">
        <v>2.12</v>
      </c>
      <c r="D36" s="19">
        <v>2.3199999999999998</v>
      </c>
      <c r="E36" s="19">
        <v>2.4300000000000002</v>
      </c>
      <c r="F36" s="19">
        <v>2.71</v>
      </c>
      <c r="G36" s="20">
        <v>3.15</v>
      </c>
      <c r="H36" s="8">
        <f>IFERROR(AVERAGE(tblData[[#This Row],[Sample 1]:[Sample 5]]),"")</f>
        <v>2.5459999999999998</v>
      </c>
      <c r="I36" s="8">
        <f>AVERAGE(tblData[Mean (x̄)])</f>
        <v>2.7559999999999998</v>
      </c>
      <c r="J36" s="8">
        <f>IFERROR(STDEV(tblData[[#This Row],[Sample 1]:[Sample 5]]),"")</f>
        <v>0.39928686429683657</v>
      </c>
      <c r="K36" s="8">
        <f>AVERAGE(tblData[Standard Deviation])</f>
        <v>0.50926653987745085</v>
      </c>
      <c r="L36" s="8">
        <f>tblData[[#This Row],[Sample Mean]]-($S$5*tblData[[#This Row],[Sample Range]])</f>
        <v>2.682106774193548</v>
      </c>
      <c r="M36" s="8">
        <f>tblData[[#This Row],[Sample Mean]]+($S$5*tblData[[#This Row],[Sample Range]])</f>
        <v>2.8298932258064515</v>
      </c>
      <c r="N36" s="21">
        <f>MAX(tblData[[#This Row],[Sample 1]:[Sample 5]])-MIN(tblData[[#This Row],[Sample 1]:[Sample 5]])</f>
        <v>1.0299999999999998</v>
      </c>
      <c r="O36" s="21">
        <f>AVERAGE(tblData[Range])</f>
        <v>0.12806451612903227</v>
      </c>
      <c r="P36" s="21">
        <f>tblData[[#This Row],[Sample Range]]*$S$6</f>
        <v>0</v>
      </c>
      <c r="Q36" s="21">
        <f>tblData[[#This Row],[Sample Range]]*$S$7</f>
        <v>0.27072838709677421</v>
      </c>
    </row>
    <row r="37" spans="1:17" s="1" customFormat="1" x14ac:dyDescent="0.3">
      <c r="A37" s="2"/>
      <c r="B37" s="26">
        <v>0.33333333333333298</v>
      </c>
      <c r="C37" s="18"/>
      <c r="D37" s="19"/>
      <c r="E37" s="19"/>
      <c r="F37" s="19"/>
      <c r="G37" s="20"/>
      <c r="H37" s="8" t="str">
        <f>IFERROR(AVERAGE(tblData[[#This Row],[Sample 1]:[Sample 5]]),"")</f>
        <v/>
      </c>
      <c r="I37" s="8">
        <f>AVERAGE(tblData[Mean (x̄)])</f>
        <v>2.7559999999999998</v>
      </c>
      <c r="J37" s="8" t="str">
        <f>IFERROR(STDEV(tblData[[#This Row],[Sample 1]:[Sample 5]]),"")</f>
        <v/>
      </c>
      <c r="K37" s="8">
        <f>AVERAGE(tblData[Standard Deviation])</f>
        <v>0.50926653987745085</v>
      </c>
      <c r="L37" s="8">
        <f>tblData[[#This Row],[Sample Mean]]-($S$5*tblData[[#This Row],[Sample Range]])</f>
        <v>2.682106774193548</v>
      </c>
      <c r="M37" s="8">
        <f>tblData[[#This Row],[Sample Mean]]+($S$5*tblData[[#This Row],[Sample Range]])</f>
        <v>2.8298932258064515</v>
      </c>
      <c r="N37" s="21">
        <f>MAX(tblData[[#This Row],[Sample 1]:[Sample 5]])-MIN(tblData[[#This Row],[Sample 1]:[Sample 5]])</f>
        <v>0</v>
      </c>
      <c r="O37" s="21">
        <f>AVERAGE(tblData[Range])</f>
        <v>0.12806451612903227</v>
      </c>
      <c r="P37" s="21">
        <f>tblData[[#This Row],[Sample Range]]*$S$6</f>
        <v>0</v>
      </c>
      <c r="Q37" s="21">
        <f>tblData[[#This Row],[Sample Range]]*$S$7</f>
        <v>0.27072838709677421</v>
      </c>
    </row>
    <row r="38" spans="1:17" s="1" customFormat="1" x14ac:dyDescent="0.3">
      <c r="A38" s="2"/>
      <c r="B38" s="26">
        <v>0.34722222222222199</v>
      </c>
      <c r="C38" s="18"/>
      <c r="D38" s="19"/>
      <c r="E38" s="19"/>
      <c r="F38" s="19"/>
      <c r="G38" s="20"/>
      <c r="H38" s="8" t="str">
        <f>IFERROR(AVERAGE(tblData[[#This Row],[Sample 1]:[Sample 5]]),"")</f>
        <v/>
      </c>
      <c r="I38" s="8">
        <f>AVERAGE(tblData[Mean (x̄)])</f>
        <v>2.7559999999999998</v>
      </c>
      <c r="J38" s="8" t="str">
        <f>IFERROR(STDEV(tblData[[#This Row],[Sample 1]:[Sample 5]]),"")</f>
        <v/>
      </c>
      <c r="K38" s="8">
        <f>AVERAGE(tblData[Standard Deviation])</f>
        <v>0.50926653987745085</v>
      </c>
      <c r="L38" s="8">
        <f>tblData[[#This Row],[Sample Mean]]-($S$5*tblData[[#This Row],[Sample Range]])</f>
        <v>2.682106774193548</v>
      </c>
      <c r="M38" s="8">
        <f>tblData[[#This Row],[Sample Mean]]+($S$5*tblData[[#This Row],[Sample Range]])</f>
        <v>2.8298932258064515</v>
      </c>
      <c r="N38" s="21">
        <f>MAX(tblData[[#This Row],[Sample 1]:[Sample 5]])-MIN(tblData[[#This Row],[Sample 1]:[Sample 5]])</f>
        <v>0</v>
      </c>
      <c r="O38" s="21">
        <f>AVERAGE(tblData[Range])</f>
        <v>0.12806451612903227</v>
      </c>
      <c r="P38" s="21">
        <f>tblData[[#This Row],[Sample Range]]*$S$6</f>
        <v>0</v>
      </c>
      <c r="Q38" s="21">
        <f>tblData[[#This Row],[Sample Range]]*$S$7</f>
        <v>0.27072838709677421</v>
      </c>
    </row>
    <row r="39" spans="1:17" s="1" customFormat="1" x14ac:dyDescent="0.3">
      <c r="A39" s="2"/>
      <c r="B39" s="26">
        <v>0.36111111111111099</v>
      </c>
      <c r="C39" s="18"/>
      <c r="D39" s="19"/>
      <c r="E39" s="19"/>
      <c r="F39" s="19"/>
      <c r="G39" s="20"/>
      <c r="H39" s="8" t="str">
        <f>IFERROR(AVERAGE(tblData[[#This Row],[Sample 1]:[Sample 5]]),"")</f>
        <v/>
      </c>
      <c r="I39" s="8">
        <f>AVERAGE(tblData[Mean (x̄)])</f>
        <v>2.7559999999999998</v>
      </c>
      <c r="J39" s="8" t="str">
        <f>IFERROR(STDEV(tblData[[#This Row],[Sample 1]:[Sample 5]]),"")</f>
        <v/>
      </c>
      <c r="K39" s="8">
        <f>AVERAGE(tblData[Standard Deviation])</f>
        <v>0.50926653987745085</v>
      </c>
      <c r="L39" s="8">
        <f>tblData[[#This Row],[Sample Mean]]-($S$5*tblData[[#This Row],[Sample Range]])</f>
        <v>2.682106774193548</v>
      </c>
      <c r="M39" s="8">
        <f>tblData[[#This Row],[Sample Mean]]+($S$5*tblData[[#This Row],[Sample Range]])</f>
        <v>2.8298932258064515</v>
      </c>
      <c r="N39" s="21">
        <f>MAX(tblData[[#This Row],[Sample 1]:[Sample 5]])-MIN(tblData[[#This Row],[Sample 1]:[Sample 5]])</f>
        <v>0</v>
      </c>
      <c r="O39" s="21">
        <f>AVERAGE(tblData[Range])</f>
        <v>0.12806451612903227</v>
      </c>
      <c r="P39" s="21">
        <f>tblData[[#This Row],[Sample Range]]*$S$6</f>
        <v>0</v>
      </c>
      <c r="Q39" s="21">
        <f>tblData[[#This Row],[Sample Range]]*$S$7</f>
        <v>0.27072838709677421</v>
      </c>
    </row>
    <row r="40" spans="1:17" s="1" customFormat="1" x14ac:dyDescent="0.3">
      <c r="A40" s="2"/>
      <c r="B40" s="26">
        <v>0.375</v>
      </c>
      <c r="C40" s="18"/>
      <c r="D40" s="19"/>
      <c r="E40" s="19"/>
      <c r="F40" s="19"/>
      <c r="G40" s="20"/>
      <c r="H40" s="8" t="str">
        <f>IFERROR(AVERAGE(tblData[[#This Row],[Sample 1]:[Sample 5]]),"")</f>
        <v/>
      </c>
      <c r="I40" s="8">
        <f>AVERAGE(tblData[Mean (x̄)])</f>
        <v>2.7559999999999998</v>
      </c>
      <c r="J40" s="8" t="str">
        <f>IFERROR(STDEV(tblData[[#This Row],[Sample 1]:[Sample 5]]),"")</f>
        <v/>
      </c>
      <c r="K40" s="8">
        <f>AVERAGE(tblData[Standard Deviation])</f>
        <v>0.50926653987745085</v>
      </c>
      <c r="L40" s="8">
        <f>tblData[[#This Row],[Sample Mean]]-($S$5*tblData[[#This Row],[Sample Range]])</f>
        <v>2.682106774193548</v>
      </c>
      <c r="M40" s="8">
        <f>tblData[[#This Row],[Sample Mean]]+($S$5*tblData[[#This Row],[Sample Range]])</f>
        <v>2.8298932258064515</v>
      </c>
      <c r="N40" s="21">
        <f>MAX(tblData[[#This Row],[Sample 1]:[Sample 5]])-MIN(tblData[[#This Row],[Sample 1]:[Sample 5]])</f>
        <v>0</v>
      </c>
      <c r="O40" s="21">
        <f>AVERAGE(tblData[Range])</f>
        <v>0.12806451612903227</v>
      </c>
      <c r="P40" s="21">
        <f>tblData[[#This Row],[Sample Range]]*$S$6</f>
        <v>0</v>
      </c>
      <c r="Q40" s="21">
        <f>tblData[[#This Row],[Sample Range]]*$S$7</f>
        <v>0.27072838709677421</v>
      </c>
    </row>
    <row r="41" spans="1:17" s="1" customFormat="1" x14ac:dyDescent="0.3">
      <c r="A41" s="2"/>
      <c r="B41" s="26">
        <v>0.38888888888888901</v>
      </c>
      <c r="C41" s="18"/>
      <c r="D41" s="19"/>
      <c r="E41" s="19"/>
      <c r="F41" s="19"/>
      <c r="G41" s="20"/>
      <c r="H41" s="8" t="str">
        <f>IFERROR(AVERAGE(tblData[[#This Row],[Sample 1]:[Sample 5]]),"")</f>
        <v/>
      </c>
      <c r="I41" s="8">
        <f>AVERAGE(tblData[Mean (x̄)])</f>
        <v>2.7559999999999998</v>
      </c>
      <c r="J41" s="8" t="str">
        <f>IFERROR(STDEV(tblData[[#This Row],[Sample 1]:[Sample 5]]),"")</f>
        <v/>
      </c>
      <c r="K41" s="8">
        <f>AVERAGE(tblData[Standard Deviation])</f>
        <v>0.50926653987745085</v>
      </c>
      <c r="L41" s="8">
        <f>tblData[[#This Row],[Sample Mean]]-($S$5*tblData[[#This Row],[Sample Range]])</f>
        <v>2.682106774193548</v>
      </c>
      <c r="M41" s="8">
        <f>tblData[[#This Row],[Sample Mean]]+($S$5*tblData[[#This Row],[Sample Range]])</f>
        <v>2.8298932258064515</v>
      </c>
      <c r="N41" s="21">
        <f>MAX(tblData[[#This Row],[Sample 1]:[Sample 5]])-MIN(tblData[[#This Row],[Sample 1]:[Sample 5]])</f>
        <v>0</v>
      </c>
      <c r="O41" s="21">
        <f>AVERAGE(tblData[Range])</f>
        <v>0.12806451612903227</v>
      </c>
      <c r="P41" s="21">
        <f>tblData[[#This Row],[Sample Range]]*$S$6</f>
        <v>0</v>
      </c>
      <c r="Q41" s="21">
        <f>tblData[[#This Row],[Sample Range]]*$S$7</f>
        <v>0.27072838709677421</v>
      </c>
    </row>
    <row r="42" spans="1:17" s="1" customFormat="1" x14ac:dyDescent="0.3">
      <c r="A42" s="2"/>
      <c r="B42" s="26">
        <v>0.40277777777777801</v>
      </c>
      <c r="C42" s="18"/>
      <c r="D42" s="19"/>
      <c r="E42" s="19"/>
      <c r="F42" s="19"/>
      <c r="G42" s="20"/>
      <c r="H42" s="8" t="str">
        <f>IFERROR(AVERAGE(tblData[[#This Row],[Sample 1]:[Sample 5]]),"")</f>
        <v/>
      </c>
      <c r="I42" s="8">
        <f>AVERAGE(tblData[Mean (x̄)])</f>
        <v>2.7559999999999998</v>
      </c>
      <c r="J42" s="8" t="str">
        <f>IFERROR(STDEV(tblData[[#This Row],[Sample 1]:[Sample 5]]),"")</f>
        <v/>
      </c>
      <c r="K42" s="8">
        <f>AVERAGE(tblData[Standard Deviation])</f>
        <v>0.50926653987745085</v>
      </c>
      <c r="L42" s="8">
        <f>tblData[[#This Row],[Sample Mean]]-($S$5*tblData[[#This Row],[Sample Range]])</f>
        <v>2.682106774193548</v>
      </c>
      <c r="M42" s="8">
        <f>tblData[[#This Row],[Sample Mean]]+($S$5*tblData[[#This Row],[Sample Range]])</f>
        <v>2.8298932258064515</v>
      </c>
      <c r="N42" s="21">
        <f>MAX(tblData[[#This Row],[Sample 1]:[Sample 5]])-MIN(tblData[[#This Row],[Sample 1]:[Sample 5]])</f>
        <v>0</v>
      </c>
      <c r="O42" s="21">
        <f>AVERAGE(tblData[Range])</f>
        <v>0.12806451612903227</v>
      </c>
      <c r="P42" s="21">
        <f>tblData[[#This Row],[Sample Range]]*$S$6</f>
        <v>0</v>
      </c>
      <c r="Q42" s="21">
        <f>tblData[[#This Row],[Sample Range]]*$S$7</f>
        <v>0.27072838709677421</v>
      </c>
    </row>
    <row r="43" spans="1:17" s="1" customFormat="1" x14ac:dyDescent="0.3">
      <c r="A43" s="2"/>
      <c r="B43" s="26">
        <v>0.41666666666666802</v>
      </c>
      <c r="C43" s="18"/>
      <c r="D43" s="19"/>
      <c r="E43" s="19"/>
      <c r="F43" s="19"/>
      <c r="G43" s="20"/>
      <c r="H43" s="8" t="str">
        <f>IFERROR(AVERAGE(tblData[[#This Row],[Sample 1]:[Sample 5]]),"")</f>
        <v/>
      </c>
      <c r="I43" s="8">
        <f>AVERAGE(tblData[Mean (x̄)])</f>
        <v>2.7559999999999998</v>
      </c>
      <c r="J43" s="8" t="str">
        <f>IFERROR(STDEV(tblData[[#This Row],[Sample 1]:[Sample 5]]),"")</f>
        <v/>
      </c>
      <c r="K43" s="8">
        <f>AVERAGE(tblData[Standard Deviation])</f>
        <v>0.50926653987745085</v>
      </c>
      <c r="L43" s="8">
        <f>tblData[[#This Row],[Sample Mean]]-($S$5*tblData[[#This Row],[Sample Range]])</f>
        <v>2.682106774193548</v>
      </c>
      <c r="M43" s="8">
        <f>tblData[[#This Row],[Sample Mean]]+($S$5*tblData[[#This Row],[Sample Range]])</f>
        <v>2.8298932258064515</v>
      </c>
      <c r="N43" s="21">
        <f>MAX(tblData[[#This Row],[Sample 1]:[Sample 5]])-MIN(tblData[[#This Row],[Sample 1]:[Sample 5]])</f>
        <v>0</v>
      </c>
      <c r="O43" s="21">
        <f>AVERAGE(tblData[Range])</f>
        <v>0.12806451612903227</v>
      </c>
      <c r="P43" s="21">
        <f>tblData[[#This Row],[Sample Range]]*$S$6</f>
        <v>0</v>
      </c>
      <c r="Q43" s="21">
        <f>tblData[[#This Row],[Sample Range]]*$S$7</f>
        <v>0.27072838709677421</v>
      </c>
    </row>
    <row r="44" spans="1:17" s="1" customFormat="1" x14ac:dyDescent="0.3">
      <c r="A44" s="2"/>
      <c r="B44" s="26">
        <v>0.43055555555555702</v>
      </c>
      <c r="C44" s="18"/>
      <c r="D44" s="19"/>
      <c r="E44" s="19"/>
      <c r="F44" s="19"/>
      <c r="G44" s="20"/>
      <c r="H44" s="8" t="str">
        <f>IFERROR(AVERAGE(tblData[[#This Row],[Sample 1]:[Sample 5]]),"")</f>
        <v/>
      </c>
      <c r="I44" s="8">
        <f>AVERAGE(tblData[Mean (x̄)])</f>
        <v>2.7559999999999998</v>
      </c>
      <c r="J44" s="8" t="str">
        <f>IFERROR(STDEV(tblData[[#This Row],[Sample 1]:[Sample 5]]),"")</f>
        <v/>
      </c>
      <c r="K44" s="8">
        <f>AVERAGE(tblData[Standard Deviation])</f>
        <v>0.50926653987745085</v>
      </c>
      <c r="L44" s="8">
        <f>tblData[[#This Row],[Sample Mean]]-($S$5*tblData[[#This Row],[Sample Range]])</f>
        <v>2.682106774193548</v>
      </c>
      <c r="M44" s="8">
        <f>tblData[[#This Row],[Sample Mean]]+($S$5*tblData[[#This Row],[Sample Range]])</f>
        <v>2.8298932258064515</v>
      </c>
      <c r="N44" s="21">
        <f>MAX(tblData[[#This Row],[Sample 1]:[Sample 5]])-MIN(tblData[[#This Row],[Sample 1]:[Sample 5]])</f>
        <v>0</v>
      </c>
      <c r="O44" s="21">
        <f>AVERAGE(tblData[Range])</f>
        <v>0.12806451612903227</v>
      </c>
      <c r="P44" s="21">
        <f>tblData[[#This Row],[Sample Range]]*$S$6</f>
        <v>0</v>
      </c>
      <c r="Q44" s="21">
        <f>tblData[[#This Row],[Sample Range]]*$S$7</f>
        <v>0.27072838709677421</v>
      </c>
    </row>
    <row r="45" spans="1:17" s="1" customFormat="1" x14ac:dyDescent="0.3">
      <c r="A45" s="2"/>
      <c r="B45" s="26">
        <v>0.44444444444444597</v>
      </c>
      <c r="C45" s="18"/>
      <c r="D45" s="19"/>
      <c r="E45" s="19"/>
      <c r="F45" s="19"/>
      <c r="G45" s="20"/>
      <c r="H45" s="8" t="str">
        <f>IFERROR(AVERAGE(tblData[[#This Row],[Sample 1]:[Sample 5]]),"")</f>
        <v/>
      </c>
      <c r="I45" s="8">
        <f>AVERAGE(tblData[Mean (x̄)])</f>
        <v>2.7559999999999998</v>
      </c>
      <c r="J45" s="8" t="str">
        <f>IFERROR(STDEV(tblData[[#This Row],[Sample 1]:[Sample 5]]),"")</f>
        <v/>
      </c>
      <c r="K45" s="8">
        <f>AVERAGE(tblData[Standard Deviation])</f>
        <v>0.50926653987745085</v>
      </c>
      <c r="L45" s="8">
        <f>tblData[[#This Row],[Sample Mean]]-($S$5*tblData[[#This Row],[Sample Range]])</f>
        <v>2.682106774193548</v>
      </c>
      <c r="M45" s="8">
        <f>tblData[[#This Row],[Sample Mean]]+($S$5*tblData[[#This Row],[Sample Range]])</f>
        <v>2.8298932258064515</v>
      </c>
      <c r="N45" s="21">
        <f>MAX(tblData[[#This Row],[Sample 1]:[Sample 5]])-MIN(tblData[[#This Row],[Sample 1]:[Sample 5]])</f>
        <v>0</v>
      </c>
      <c r="O45" s="21">
        <f>AVERAGE(tblData[Range])</f>
        <v>0.12806451612903227</v>
      </c>
      <c r="P45" s="21">
        <f>tblData[[#This Row],[Sample Range]]*$S$6</f>
        <v>0</v>
      </c>
      <c r="Q45" s="21">
        <f>tblData[[#This Row],[Sample Range]]*$S$7</f>
        <v>0.27072838709677421</v>
      </c>
    </row>
    <row r="46" spans="1:17" s="1" customFormat="1" x14ac:dyDescent="0.3">
      <c r="A46" s="2"/>
      <c r="B46" s="26">
        <v>0.45833333333333398</v>
      </c>
      <c r="C46" s="18"/>
      <c r="D46" s="19"/>
      <c r="E46" s="19"/>
      <c r="F46" s="19"/>
      <c r="G46" s="20"/>
      <c r="H46" s="8" t="str">
        <f>IFERROR(AVERAGE(tblData[[#This Row],[Sample 1]:[Sample 5]]),"")</f>
        <v/>
      </c>
      <c r="I46" s="8">
        <f>AVERAGE(tblData[Mean (x̄)])</f>
        <v>2.7559999999999998</v>
      </c>
      <c r="J46" s="8" t="str">
        <f>IFERROR(STDEV(tblData[[#This Row],[Sample 1]:[Sample 5]]),"")</f>
        <v/>
      </c>
      <c r="K46" s="8">
        <f>AVERAGE(tblData[Standard Deviation])</f>
        <v>0.50926653987745085</v>
      </c>
      <c r="L46" s="8">
        <f>tblData[[#This Row],[Sample Mean]]-($S$5*tblData[[#This Row],[Sample Range]])</f>
        <v>2.682106774193548</v>
      </c>
      <c r="M46" s="8">
        <f>tblData[[#This Row],[Sample Mean]]+($S$5*tblData[[#This Row],[Sample Range]])</f>
        <v>2.8298932258064515</v>
      </c>
      <c r="N46" s="21">
        <f>MAX(tblData[[#This Row],[Sample 1]:[Sample 5]])-MIN(tblData[[#This Row],[Sample 1]:[Sample 5]])</f>
        <v>0</v>
      </c>
      <c r="O46" s="21">
        <f>AVERAGE(tblData[Range])</f>
        <v>0.12806451612903227</v>
      </c>
      <c r="P46" s="21">
        <f>tblData[[#This Row],[Sample Range]]*$S$6</f>
        <v>0</v>
      </c>
      <c r="Q46" s="21">
        <f>tblData[[#This Row],[Sample Range]]*$S$7</f>
        <v>0.27072838709677421</v>
      </c>
    </row>
    <row r="47" spans="1:17" s="1" customFormat="1" x14ac:dyDescent="0.3">
      <c r="A47" s="2"/>
      <c r="B47" s="26">
        <v>0.47222222222222299</v>
      </c>
      <c r="C47" s="18"/>
      <c r="D47" s="19"/>
      <c r="E47" s="19"/>
      <c r="F47" s="19"/>
      <c r="G47" s="20"/>
      <c r="H47" s="8" t="str">
        <f>IFERROR(AVERAGE(tblData[[#This Row],[Sample 1]:[Sample 5]]),"")</f>
        <v/>
      </c>
      <c r="I47" s="8">
        <f>AVERAGE(tblData[Mean (x̄)])</f>
        <v>2.7559999999999998</v>
      </c>
      <c r="J47" s="8" t="str">
        <f>IFERROR(STDEV(tblData[[#This Row],[Sample 1]:[Sample 5]]),"")</f>
        <v/>
      </c>
      <c r="K47" s="8">
        <f>AVERAGE(tblData[Standard Deviation])</f>
        <v>0.50926653987745085</v>
      </c>
      <c r="L47" s="8">
        <f>tblData[[#This Row],[Sample Mean]]-($S$5*tblData[[#This Row],[Sample Range]])</f>
        <v>2.682106774193548</v>
      </c>
      <c r="M47" s="8">
        <f>tblData[[#This Row],[Sample Mean]]+($S$5*tblData[[#This Row],[Sample Range]])</f>
        <v>2.8298932258064515</v>
      </c>
      <c r="N47" s="21">
        <f>MAX(tblData[[#This Row],[Sample 1]:[Sample 5]])-MIN(tblData[[#This Row],[Sample 1]:[Sample 5]])</f>
        <v>0</v>
      </c>
      <c r="O47" s="21">
        <f>AVERAGE(tblData[Range])</f>
        <v>0.12806451612903227</v>
      </c>
      <c r="P47" s="21">
        <f>tblData[[#This Row],[Sample Range]]*$S$6</f>
        <v>0</v>
      </c>
      <c r="Q47" s="21">
        <f>tblData[[#This Row],[Sample Range]]*$S$7</f>
        <v>0.27072838709677421</v>
      </c>
    </row>
    <row r="48" spans="1:17" s="1" customFormat="1" x14ac:dyDescent="0.3">
      <c r="A48" s="2"/>
      <c r="B48" s="26">
        <v>0.48611111111111099</v>
      </c>
      <c r="C48" s="18"/>
      <c r="D48" s="19"/>
      <c r="E48" s="19"/>
      <c r="F48" s="19"/>
      <c r="G48" s="20"/>
      <c r="H48" s="8" t="str">
        <f>IFERROR(AVERAGE(tblData[[#This Row],[Sample 1]:[Sample 5]]),"")</f>
        <v/>
      </c>
      <c r="I48" s="8">
        <f>AVERAGE(tblData[Mean (x̄)])</f>
        <v>2.7559999999999998</v>
      </c>
      <c r="J48" s="8" t="str">
        <f>IFERROR(STDEV(tblData[[#This Row],[Sample 1]:[Sample 5]]),"")</f>
        <v/>
      </c>
      <c r="K48" s="8">
        <f>AVERAGE(tblData[Standard Deviation])</f>
        <v>0.50926653987745085</v>
      </c>
      <c r="L48" s="8">
        <f>tblData[[#This Row],[Sample Mean]]-($S$5*tblData[[#This Row],[Sample Range]])</f>
        <v>2.682106774193548</v>
      </c>
      <c r="M48" s="8">
        <f>tblData[[#This Row],[Sample Mean]]+($S$5*tblData[[#This Row],[Sample Range]])</f>
        <v>2.8298932258064515</v>
      </c>
      <c r="N48" s="21">
        <f>MAX(tblData[[#This Row],[Sample 1]:[Sample 5]])-MIN(tblData[[#This Row],[Sample 1]:[Sample 5]])</f>
        <v>0</v>
      </c>
      <c r="O48" s="21">
        <f>AVERAGE(tblData[Range])</f>
        <v>0.12806451612903227</v>
      </c>
      <c r="P48" s="21">
        <f>tblData[[#This Row],[Sample Range]]*$S$6</f>
        <v>0</v>
      </c>
      <c r="Q48" s="21">
        <f>tblData[[#This Row],[Sample Range]]*$S$7</f>
        <v>0.27072838709677421</v>
      </c>
    </row>
    <row r="49" spans="1:17" s="1" customFormat="1" x14ac:dyDescent="0.3">
      <c r="A49" s="2"/>
      <c r="B49" s="26">
        <v>0.500000000000001</v>
      </c>
      <c r="C49" s="18"/>
      <c r="D49" s="19"/>
      <c r="E49" s="19"/>
      <c r="F49" s="19"/>
      <c r="G49" s="20"/>
      <c r="H49" s="8" t="str">
        <f>IFERROR(AVERAGE(tblData[[#This Row],[Sample 1]:[Sample 5]]),"")</f>
        <v/>
      </c>
      <c r="I49" s="8">
        <f>AVERAGE(tblData[Mean (x̄)])</f>
        <v>2.7559999999999998</v>
      </c>
      <c r="J49" s="8" t="str">
        <f>IFERROR(STDEV(tblData[[#This Row],[Sample 1]:[Sample 5]]),"")</f>
        <v/>
      </c>
      <c r="K49" s="8">
        <f>AVERAGE(tblData[Standard Deviation])</f>
        <v>0.50926653987745085</v>
      </c>
      <c r="L49" s="8">
        <f>tblData[[#This Row],[Sample Mean]]-($S$5*tblData[[#This Row],[Sample Range]])</f>
        <v>2.682106774193548</v>
      </c>
      <c r="M49" s="8">
        <f>tblData[[#This Row],[Sample Mean]]+($S$5*tblData[[#This Row],[Sample Range]])</f>
        <v>2.8298932258064515</v>
      </c>
      <c r="N49" s="21">
        <f>MAX(tblData[[#This Row],[Sample 1]:[Sample 5]])-MIN(tblData[[#This Row],[Sample 1]:[Sample 5]])</f>
        <v>0</v>
      </c>
      <c r="O49" s="21">
        <f>AVERAGE(tblData[Range])</f>
        <v>0.12806451612903227</v>
      </c>
      <c r="P49" s="21">
        <f>tblData[[#This Row],[Sample Range]]*$S$6</f>
        <v>0</v>
      </c>
      <c r="Q49" s="21">
        <f>tblData[[#This Row],[Sample Range]]*$S$7</f>
        <v>0.27072838709677421</v>
      </c>
    </row>
    <row r="50" spans="1:17" s="1" customFormat="1" x14ac:dyDescent="0.3">
      <c r="A50" s="2"/>
      <c r="B50" s="26">
        <v>0.51388888888888995</v>
      </c>
      <c r="C50" s="18"/>
      <c r="D50" s="19"/>
      <c r="E50" s="19"/>
      <c r="F50" s="19"/>
      <c r="G50" s="20"/>
      <c r="H50" s="8" t="str">
        <f>IFERROR(AVERAGE(tblData[[#This Row],[Sample 1]:[Sample 5]]),"")</f>
        <v/>
      </c>
      <c r="I50" s="8">
        <f>AVERAGE(tblData[Mean (x̄)])</f>
        <v>2.7559999999999998</v>
      </c>
      <c r="J50" s="8" t="str">
        <f>IFERROR(STDEV(tblData[[#This Row],[Sample 1]:[Sample 5]]),"")</f>
        <v/>
      </c>
      <c r="K50" s="8">
        <f>AVERAGE(tblData[Standard Deviation])</f>
        <v>0.50926653987745085</v>
      </c>
      <c r="L50" s="8">
        <f>tblData[[#This Row],[Sample Mean]]-($S$5*tblData[[#This Row],[Sample Range]])</f>
        <v>2.682106774193548</v>
      </c>
      <c r="M50" s="8">
        <f>tblData[[#This Row],[Sample Mean]]+($S$5*tblData[[#This Row],[Sample Range]])</f>
        <v>2.8298932258064515</v>
      </c>
      <c r="N50" s="21">
        <f>MAX(tblData[[#This Row],[Sample 1]:[Sample 5]])-MIN(tblData[[#This Row],[Sample 1]:[Sample 5]])</f>
        <v>0</v>
      </c>
      <c r="O50" s="21">
        <f>AVERAGE(tblData[Range])</f>
        <v>0.12806451612903227</v>
      </c>
      <c r="P50" s="21">
        <f>tblData[[#This Row],[Sample Range]]*$S$6</f>
        <v>0</v>
      </c>
      <c r="Q50" s="21">
        <f>tblData[[#This Row],[Sample Range]]*$S$7</f>
        <v>0.27072838709677421</v>
      </c>
    </row>
    <row r="51" spans="1:17" s="1" customFormat="1" x14ac:dyDescent="0.3">
      <c r="A51" s="2"/>
      <c r="B51" s="26">
        <v>0.52777777777777901</v>
      </c>
      <c r="C51" s="18"/>
      <c r="D51" s="19"/>
      <c r="E51" s="19"/>
      <c r="F51" s="19"/>
      <c r="G51" s="20"/>
      <c r="H51" s="8" t="str">
        <f>IFERROR(AVERAGE(tblData[[#This Row],[Sample 1]:[Sample 5]]),"")</f>
        <v/>
      </c>
      <c r="I51" s="8">
        <f>AVERAGE(tblData[Mean (x̄)])</f>
        <v>2.7559999999999998</v>
      </c>
      <c r="J51" s="8" t="str">
        <f>IFERROR(STDEV(tblData[[#This Row],[Sample 1]:[Sample 5]]),"")</f>
        <v/>
      </c>
      <c r="K51" s="8">
        <f>AVERAGE(tblData[Standard Deviation])</f>
        <v>0.50926653987745085</v>
      </c>
      <c r="L51" s="8">
        <f>tblData[[#This Row],[Sample Mean]]-($S$5*tblData[[#This Row],[Sample Range]])</f>
        <v>2.682106774193548</v>
      </c>
      <c r="M51" s="8">
        <f>tblData[[#This Row],[Sample Mean]]+($S$5*tblData[[#This Row],[Sample Range]])</f>
        <v>2.8298932258064515</v>
      </c>
      <c r="N51" s="21">
        <f>MAX(tblData[[#This Row],[Sample 1]:[Sample 5]])-MIN(tblData[[#This Row],[Sample 1]:[Sample 5]])</f>
        <v>0</v>
      </c>
      <c r="O51" s="21">
        <f>AVERAGE(tblData[Range])</f>
        <v>0.12806451612903227</v>
      </c>
      <c r="P51" s="21">
        <f>tblData[[#This Row],[Sample Range]]*$S$6</f>
        <v>0</v>
      </c>
      <c r="Q51" s="21">
        <f>tblData[[#This Row],[Sample Range]]*$S$7</f>
        <v>0.27072838709677421</v>
      </c>
    </row>
    <row r="52" spans="1:17" s="1" customFormat="1" x14ac:dyDescent="0.3">
      <c r="A52" s="2"/>
      <c r="B52" s="26">
        <v>0.54166666666666796</v>
      </c>
      <c r="C52" s="18"/>
      <c r="D52" s="19"/>
      <c r="E52" s="19"/>
      <c r="F52" s="19"/>
      <c r="G52" s="20"/>
      <c r="H52" s="8" t="str">
        <f>IFERROR(AVERAGE(tblData[[#This Row],[Sample 1]:[Sample 5]]),"")</f>
        <v/>
      </c>
      <c r="I52" s="8">
        <f>AVERAGE(tblData[Mean (x̄)])</f>
        <v>2.7559999999999998</v>
      </c>
      <c r="J52" s="8" t="str">
        <f>IFERROR(STDEV(tblData[[#This Row],[Sample 1]:[Sample 5]]),"")</f>
        <v/>
      </c>
      <c r="K52" s="8">
        <f>AVERAGE(tblData[Standard Deviation])</f>
        <v>0.50926653987745085</v>
      </c>
      <c r="L52" s="8">
        <f>tblData[[#This Row],[Sample Mean]]-($S$5*tblData[[#This Row],[Sample Range]])</f>
        <v>2.682106774193548</v>
      </c>
      <c r="M52" s="8">
        <f>tblData[[#This Row],[Sample Mean]]+($S$5*tblData[[#This Row],[Sample Range]])</f>
        <v>2.8298932258064515</v>
      </c>
      <c r="N52" s="21">
        <f>MAX(tblData[[#This Row],[Sample 1]:[Sample 5]])-MIN(tblData[[#This Row],[Sample 1]:[Sample 5]])</f>
        <v>0</v>
      </c>
      <c r="O52" s="21">
        <f>AVERAGE(tblData[Range])</f>
        <v>0.12806451612903227</v>
      </c>
      <c r="P52" s="21">
        <f>tblData[[#This Row],[Sample Range]]*$S$6</f>
        <v>0</v>
      </c>
      <c r="Q52" s="21">
        <f>tblData[[#This Row],[Sample Range]]*$S$7</f>
        <v>0.27072838709677421</v>
      </c>
    </row>
    <row r="53" spans="1:17" s="1" customFormat="1" x14ac:dyDescent="0.3">
      <c r="A53" s="2"/>
      <c r="B53" s="26">
        <v>0.55555555555555602</v>
      </c>
      <c r="C53" s="18"/>
      <c r="D53" s="19"/>
      <c r="E53" s="19"/>
      <c r="F53" s="19"/>
      <c r="G53" s="20"/>
      <c r="H53" s="8" t="str">
        <f>IFERROR(AVERAGE(tblData[[#This Row],[Sample 1]:[Sample 5]]),"")</f>
        <v/>
      </c>
      <c r="I53" s="8">
        <f>AVERAGE(tblData[Mean (x̄)])</f>
        <v>2.7559999999999998</v>
      </c>
      <c r="J53" s="8" t="str">
        <f>IFERROR(STDEV(tblData[[#This Row],[Sample 1]:[Sample 5]]),"")</f>
        <v/>
      </c>
      <c r="K53" s="8">
        <f>AVERAGE(tblData[Standard Deviation])</f>
        <v>0.50926653987745085</v>
      </c>
      <c r="L53" s="8">
        <f>tblData[[#This Row],[Sample Mean]]-($S$5*tblData[[#This Row],[Sample Range]])</f>
        <v>2.682106774193548</v>
      </c>
      <c r="M53" s="8">
        <f>tblData[[#This Row],[Sample Mean]]+($S$5*tblData[[#This Row],[Sample Range]])</f>
        <v>2.8298932258064515</v>
      </c>
      <c r="N53" s="21">
        <f>MAX(tblData[[#This Row],[Sample 1]:[Sample 5]])-MIN(tblData[[#This Row],[Sample 1]:[Sample 5]])</f>
        <v>0</v>
      </c>
      <c r="O53" s="21">
        <f>AVERAGE(tblData[Range])</f>
        <v>0.12806451612903227</v>
      </c>
      <c r="P53" s="21">
        <f>tblData[[#This Row],[Sample Range]]*$S$6</f>
        <v>0</v>
      </c>
      <c r="Q53" s="21">
        <f>tblData[[#This Row],[Sample Range]]*$S$7</f>
        <v>0.27072838709677421</v>
      </c>
    </row>
    <row r="54" spans="1:17" s="1" customFormat="1" x14ac:dyDescent="0.3">
      <c r="A54" s="2"/>
      <c r="B54" s="26">
        <v>0.56944444444444597</v>
      </c>
      <c r="C54" s="18"/>
      <c r="D54" s="19"/>
      <c r="E54" s="19"/>
      <c r="F54" s="19"/>
      <c r="G54" s="20"/>
      <c r="H54" s="8" t="str">
        <f>IFERROR(AVERAGE(tblData[[#This Row],[Sample 1]:[Sample 5]]),"")</f>
        <v/>
      </c>
      <c r="I54" s="8">
        <f>AVERAGE(tblData[Mean (x̄)])</f>
        <v>2.7559999999999998</v>
      </c>
      <c r="J54" s="8" t="str">
        <f>IFERROR(STDEV(tblData[[#This Row],[Sample 1]:[Sample 5]]),"")</f>
        <v/>
      </c>
      <c r="K54" s="8">
        <f>AVERAGE(tblData[Standard Deviation])</f>
        <v>0.50926653987745085</v>
      </c>
      <c r="L54" s="8">
        <f>tblData[[#This Row],[Sample Mean]]-($S$5*tblData[[#This Row],[Sample Range]])</f>
        <v>2.682106774193548</v>
      </c>
      <c r="M54" s="8">
        <f>tblData[[#This Row],[Sample Mean]]+($S$5*tblData[[#This Row],[Sample Range]])</f>
        <v>2.8298932258064515</v>
      </c>
      <c r="N54" s="21">
        <f>MAX(tblData[[#This Row],[Sample 1]:[Sample 5]])-MIN(tblData[[#This Row],[Sample 1]:[Sample 5]])</f>
        <v>0</v>
      </c>
      <c r="O54" s="21">
        <f>AVERAGE(tblData[Range])</f>
        <v>0.12806451612903227</v>
      </c>
      <c r="P54" s="21">
        <f>tblData[[#This Row],[Sample Range]]*$S$6</f>
        <v>0</v>
      </c>
      <c r="Q54" s="21">
        <f>tblData[[#This Row],[Sample Range]]*$S$7</f>
        <v>0.27072838709677421</v>
      </c>
    </row>
    <row r="55" spans="1:17" s="1" customFormat="1" x14ac:dyDescent="0.3">
      <c r="A55" s="2"/>
      <c r="B55" s="26">
        <v>0.58333333333333504</v>
      </c>
      <c r="C55" s="18"/>
      <c r="D55" s="19"/>
      <c r="E55" s="19"/>
      <c r="F55" s="19"/>
      <c r="G55" s="20"/>
      <c r="H55" s="8" t="str">
        <f>IFERROR(AVERAGE(tblData[[#This Row],[Sample 1]:[Sample 5]]),"")</f>
        <v/>
      </c>
      <c r="I55" s="8">
        <f>AVERAGE(tblData[Mean (x̄)])</f>
        <v>2.7559999999999998</v>
      </c>
      <c r="J55" s="8" t="str">
        <f>IFERROR(STDEV(tblData[[#This Row],[Sample 1]:[Sample 5]]),"")</f>
        <v/>
      </c>
      <c r="K55" s="8">
        <f>AVERAGE(tblData[Standard Deviation])</f>
        <v>0.50926653987745085</v>
      </c>
      <c r="L55" s="8">
        <f>tblData[[#This Row],[Sample Mean]]-($S$5*tblData[[#This Row],[Sample Range]])</f>
        <v>2.682106774193548</v>
      </c>
      <c r="M55" s="8">
        <f>tblData[[#This Row],[Sample Mean]]+($S$5*tblData[[#This Row],[Sample Range]])</f>
        <v>2.8298932258064515</v>
      </c>
      <c r="N55" s="21">
        <f>MAX(tblData[[#This Row],[Sample 1]:[Sample 5]])-MIN(tblData[[#This Row],[Sample 1]:[Sample 5]])</f>
        <v>0</v>
      </c>
      <c r="O55" s="21">
        <f>AVERAGE(tblData[Range])</f>
        <v>0.12806451612903227</v>
      </c>
      <c r="P55" s="21">
        <f>tblData[[#This Row],[Sample Range]]*$S$6</f>
        <v>0</v>
      </c>
      <c r="Q55" s="21">
        <f>tblData[[#This Row],[Sample Range]]*$S$7</f>
        <v>0.27072838709677421</v>
      </c>
    </row>
    <row r="56" spans="1:17" s="1" customFormat="1" x14ac:dyDescent="0.3">
      <c r="A56" s="2"/>
      <c r="B56" s="26">
        <v>0.59722222222222399</v>
      </c>
      <c r="C56" s="18"/>
      <c r="D56" s="19"/>
      <c r="E56" s="19"/>
      <c r="F56" s="19"/>
      <c r="G56" s="20"/>
      <c r="H56" s="8" t="str">
        <f>IFERROR(AVERAGE(tblData[[#This Row],[Sample 1]:[Sample 5]]),"")</f>
        <v/>
      </c>
      <c r="I56" s="8">
        <f>AVERAGE(tblData[Mean (x̄)])</f>
        <v>2.7559999999999998</v>
      </c>
      <c r="J56" s="8" t="str">
        <f>IFERROR(STDEV(tblData[[#This Row],[Sample 1]:[Sample 5]]),"")</f>
        <v/>
      </c>
      <c r="K56" s="8">
        <f>AVERAGE(tblData[Standard Deviation])</f>
        <v>0.50926653987745085</v>
      </c>
      <c r="L56" s="8">
        <f>tblData[[#This Row],[Sample Mean]]-($S$5*tblData[[#This Row],[Sample Range]])</f>
        <v>2.682106774193548</v>
      </c>
      <c r="M56" s="8">
        <f>tblData[[#This Row],[Sample Mean]]+($S$5*tblData[[#This Row],[Sample Range]])</f>
        <v>2.8298932258064515</v>
      </c>
      <c r="N56" s="21">
        <f>MAX(tblData[[#This Row],[Sample 1]:[Sample 5]])-MIN(tblData[[#This Row],[Sample 1]:[Sample 5]])</f>
        <v>0</v>
      </c>
      <c r="O56" s="21">
        <f>AVERAGE(tblData[Range])</f>
        <v>0.12806451612903227</v>
      </c>
      <c r="P56" s="21">
        <f>tblData[[#This Row],[Sample Range]]*$S$6</f>
        <v>0</v>
      </c>
      <c r="Q56" s="21">
        <f>tblData[[#This Row],[Sample Range]]*$S$7</f>
        <v>0.27072838709677421</v>
      </c>
    </row>
    <row r="57" spans="1:17" x14ac:dyDescent="0.3">
      <c r="B57" s="26">
        <v>0.61111111111111305</v>
      </c>
      <c r="C57" s="56"/>
      <c r="D57" s="57"/>
      <c r="E57" s="57"/>
      <c r="F57" s="57"/>
      <c r="G57" s="58"/>
      <c r="H57" s="59" t="str">
        <f>IFERROR(AVERAGE(tblData[[#This Row],[Sample 1]:[Sample 5]]),"")</f>
        <v/>
      </c>
      <c r="I57" s="59">
        <f>AVERAGE(tblData[Mean (x̄)])</f>
        <v>2.7559999999999998</v>
      </c>
      <c r="J57" s="59" t="str">
        <f>IFERROR(STDEV(tblData[[#This Row],[Sample 1]:[Sample 5]]),"")</f>
        <v/>
      </c>
      <c r="K57" s="59">
        <f>AVERAGE(tblData[Standard Deviation])</f>
        <v>0.50926653987745085</v>
      </c>
      <c r="L57" s="59">
        <f>tblData[[#This Row],[Sample Mean]]-($S$5*tblData[[#This Row],[Sample Range]])</f>
        <v>2.682106774193548</v>
      </c>
      <c r="M57" s="59">
        <f>tblData[[#This Row],[Sample Mean]]+($S$5*tblData[[#This Row],[Sample Range]])</f>
        <v>2.8298932258064515</v>
      </c>
      <c r="N57" s="59">
        <f>MAX(tblData[[#This Row],[Sample 1]:[Sample 5]])-MIN(tblData[[#This Row],[Sample 1]:[Sample 5]])</f>
        <v>0</v>
      </c>
      <c r="O57" s="21">
        <f>AVERAGE(tblData[Range])</f>
        <v>0.12806451612903227</v>
      </c>
      <c r="P57" s="59">
        <f>tblData[[#This Row],[Sample Range]]*$S$6</f>
        <v>0</v>
      </c>
      <c r="Q57" s="59">
        <f>tblData[[#This Row],[Sample Range]]*$S$7</f>
        <v>0.27072838709677421</v>
      </c>
    </row>
    <row r="58" spans="1:17" x14ac:dyDescent="0.3">
      <c r="B58" s="26">
        <v>0.625000000000002</v>
      </c>
      <c r="C58" s="56"/>
      <c r="D58" s="57"/>
      <c r="E58" s="57"/>
      <c r="F58" s="57"/>
      <c r="G58" s="58"/>
      <c r="H58" s="59" t="str">
        <f>IFERROR(AVERAGE(tblData[[#This Row],[Sample 1]:[Sample 5]]),"")</f>
        <v/>
      </c>
      <c r="I58" s="59">
        <f>AVERAGE(tblData[Mean (x̄)])</f>
        <v>2.7559999999999998</v>
      </c>
      <c r="J58" s="59" t="str">
        <f>IFERROR(STDEV(tblData[[#This Row],[Sample 1]:[Sample 5]]),"")</f>
        <v/>
      </c>
      <c r="K58" s="59">
        <f>AVERAGE(tblData[Standard Deviation])</f>
        <v>0.50926653987745085</v>
      </c>
      <c r="L58" s="59">
        <f>tblData[[#This Row],[Sample Mean]]-($S$5*tblData[[#This Row],[Sample Range]])</f>
        <v>2.682106774193548</v>
      </c>
      <c r="M58" s="59">
        <f>tblData[[#This Row],[Sample Mean]]+($S$5*tblData[[#This Row],[Sample Range]])</f>
        <v>2.8298932258064515</v>
      </c>
      <c r="N58" s="59">
        <f>MAX(tblData[[#This Row],[Sample 1]:[Sample 5]])-MIN(tblData[[#This Row],[Sample 1]:[Sample 5]])</f>
        <v>0</v>
      </c>
      <c r="O58" s="21">
        <f>AVERAGE(tblData[Range])</f>
        <v>0.12806451612903227</v>
      </c>
      <c r="P58" s="59">
        <f>tblData[[#This Row],[Sample Range]]*$S$6</f>
        <v>0</v>
      </c>
      <c r="Q58" s="59">
        <f>tblData[[#This Row],[Sample Range]]*$S$7</f>
        <v>0.27072838709677421</v>
      </c>
    </row>
    <row r="59" spans="1:17" x14ac:dyDescent="0.3">
      <c r="B59" s="26">
        <v>0.63888888888889095</v>
      </c>
      <c r="C59" s="56"/>
      <c r="D59" s="57"/>
      <c r="E59" s="57"/>
      <c r="F59" s="57"/>
      <c r="G59" s="58"/>
      <c r="H59" s="59" t="str">
        <f>IFERROR(AVERAGE(tblData[[#This Row],[Sample 1]:[Sample 5]]),"")</f>
        <v/>
      </c>
      <c r="I59" s="59">
        <f>AVERAGE(tblData[Mean (x̄)])</f>
        <v>2.7559999999999998</v>
      </c>
      <c r="J59" s="59" t="str">
        <f>IFERROR(STDEV(tblData[[#This Row],[Sample 1]:[Sample 5]]),"")</f>
        <v/>
      </c>
      <c r="K59" s="59">
        <f>AVERAGE(tblData[Standard Deviation])</f>
        <v>0.50926653987745085</v>
      </c>
      <c r="L59" s="59">
        <f>tblData[[#This Row],[Sample Mean]]-($S$5*tblData[[#This Row],[Sample Range]])</f>
        <v>2.682106774193548</v>
      </c>
      <c r="M59" s="59">
        <f>tblData[[#This Row],[Sample Mean]]+($S$5*tblData[[#This Row],[Sample Range]])</f>
        <v>2.8298932258064515</v>
      </c>
      <c r="N59" s="59">
        <f>MAX(tblData[[#This Row],[Sample 1]:[Sample 5]])-MIN(tblData[[#This Row],[Sample 1]:[Sample 5]])</f>
        <v>0</v>
      </c>
      <c r="O59" s="21">
        <f>AVERAGE(tblData[Range])</f>
        <v>0.12806451612903227</v>
      </c>
      <c r="P59" s="59">
        <f>tblData[[#This Row],[Sample Range]]*$S$6</f>
        <v>0</v>
      </c>
      <c r="Q59" s="59">
        <f>tblData[[#This Row],[Sample Range]]*$S$7</f>
        <v>0.27072838709677421</v>
      </c>
    </row>
    <row r="60" spans="1:17" x14ac:dyDescent="0.3">
      <c r="B60" s="26">
        <v>0.65277777777778001</v>
      </c>
      <c r="C60" s="56"/>
      <c r="D60" s="57"/>
      <c r="E60" s="57"/>
      <c r="F60" s="57"/>
      <c r="G60" s="58"/>
      <c r="H60" s="59" t="str">
        <f>IFERROR(AVERAGE(tblData[[#This Row],[Sample 1]:[Sample 5]]),"")</f>
        <v/>
      </c>
      <c r="I60" s="59">
        <f>AVERAGE(tblData[Mean (x̄)])</f>
        <v>2.7559999999999998</v>
      </c>
      <c r="J60" s="59" t="str">
        <f>IFERROR(STDEV(tblData[[#This Row],[Sample 1]:[Sample 5]]),"")</f>
        <v/>
      </c>
      <c r="K60" s="59">
        <f>AVERAGE(tblData[Standard Deviation])</f>
        <v>0.50926653987745085</v>
      </c>
      <c r="L60" s="59">
        <f>tblData[[#This Row],[Sample Mean]]-($S$5*tblData[[#This Row],[Sample Range]])</f>
        <v>2.682106774193548</v>
      </c>
      <c r="M60" s="59">
        <f>tblData[[#This Row],[Sample Mean]]+($S$5*tblData[[#This Row],[Sample Range]])</f>
        <v>2.8298932258064515</v>
      </c>
      <c r="N60" s="59">
        <f>MAX(tblData[[#This Row],[Sample 1]:[Sample 5]])-MIN(tblData[[#This Row],[Sample 1]:[Sample 5]])</f>
        <v>0</v>
      </c>
      <c r="O60" s="21">
        <f>AVERAGE(tblData[Range])</f>
        <v>0.12806451612903227</v>
      </c>
      <c r="P60" s="59">
        <f>tblData[[#This Row],[Sample Range]]*$S$6</f>
        <v>0</v>
      </c>
      <c r="Q60" s="59">
        <f>tblData[[#This Row],[Sample Range]]*$S$7</f>
        <v>0.27072838709677421</v>
      </c>
    </row>
    <row r="61" spans="1:17" x14ac:dyDescent="0.3">
      <c r="B61" s="26">
        <v>0.66666666666666896</v>
      </c>
      <c r="C61" s="56"/>
      <c r="D61" s="57"/>
      <c r="E61" s="57"/>
      <c r="F61" s="57"/>
      <c r="G61" s="58"/>
      <c r="H61" s="59" t="str">
        <f>IFERROR(AVERAGE(tblData[[#This Row],[Sample 1]:[Sample 5]]),"")</f>
        <v/>
      </c>
      <c r="I61" s="59">
        <f>AVERAGE(tblData[Mean (x̄)])</f>
        <v>2.7559999999999998</v>
      </c>
      <c r="J61" s="59" t="str">
        <f>IFERROR(STDEV(tblData[[#This Row],[Sample 1]:[Sample 5]]),"")</f>
        <v/>
      </c>
      <c r="K61" s="59">
        <f>AVERAGE(tblData[Standard Deviation])</f>
        <v>0.50926653987745085</v>
      </c>
      <c r="L61" s="59">
        <f>tblData[[#This Row],[Sample Mean]]-($S$5*tblData[[#This Row],[Sample Range]])</f>
        <v>2.682106774193548</v>
      </c>
      <c r="M61" s="59">
        <f>tblData[[#This Row],[Sample Mean]]+($S$5*tblData[[#This Row],[Sample Range]])</f>
        <v>2.8298932258064515</v>
      </c>
      <c r="N61" s="59">
        <f>MAX(tblData[[#This Row],[Sample 1]:[Sample 5]])-MIN(tblData[[#This Row],[Sample 1]:[Sample 5]])</f>
        <v>0</v>
      </c>
      <c r="O61" s="21">
        <f>AVERAGE(tblData[Range])</f>
        <v>0.12806451612903227</v>
      </c>
      <c r="P61" s="59">
        <f>tblData[[#This Row],[Sample Range]]*$S$6</f>
        <v>0</v>
      </c>
      <c r="Q61" s="59">
        <f>tblData[[#This Row],[Sample Range]]*$S$7</f>
        <v>0.27072838709677421</v>
      </c>
    </row>
    <row r="62" spans="1:17" x14ac:dyDescent="0.3">
      <c r="B62" s="26">
        <v>0.68055555555555802</v>
      </c>
      <c r="C62" s="56"/>
      <c r="D62" s="57"/>
      <c r="E62" s="57"/>
      <c r="F62" s="57"/>
      <c r="G62" s="58"/>
      <c r="H62" s="59" t="str">
        <f>IFERROR(AVERAGE(tblData[[#This Row],[Sample 1]:[Sample 5]]),"")</f>
        <v/>
      </c>
      <c r="I62" s="59">
        <f>AVERAGE(tblData[Mean (x̄)])</f>
        <v>2.7559999999999998</v>
      </c>
      <c r="J62" s="59" t="str">
        <f>IFERROR(STDEV(tblData[[#This Row],[Sample 1]:[Sample 5]]),"")</f>
        <v/>
      </c>
      <c r="K62" s="59">
        <f>AVERAGE(tblData[Standard Deviation])</f>
        <v>0.50926653987745085</v>
      </c>
      <c r="L62" s="59">
        <f>tblData[[#This Row],[Sample Mean]]-($S$5*tblData[[#This Row],[Sample Range]])</f>
        <v>2.682106774193548</v>
      </c>
      <c r="M62" s="59">
        <f>tblData[[#This Row],[Sample Mean]]+($S$5*tblData[[#This Row],[Sample Range]])</f>
        <v>2.8298932258064515</v>
      </c>
      <c r="N62" s="59">
        <f>MAX(tblData[[#This Row],[Sample 1]:[Sample 5]])-MIN(tblData[[#This Row],[Sample 1]:[Sample 5]])</f>
        <v>0</v>
      </c>
      <c r="O62" s="21">
        <f>AVERAGE(tblData[Range])</f>
        <v>0.12806451612903227</v>
      </c>
      <c r="P62" s="59">
        <f>tblData[[#This Row],[Sample Range]]*$S$6</f>
        <v>0</v>
      </c>
      <c r="Q62" s="59">
        <f>tblData[[#This Row],[Sample Range]]*$S$7</f>
        <v>0.27072838709677421</v>
      </c>
    </row>
    <row r="63" spans="1:17" x14ac:dyDescent="0.3">
      <c r="B63" s="26">
        <v>0.69444444444444697</v>
      </c>
      <c r="C63" s="56"/>
      <c r="D63" s="57"/>
      <c r="E63" s="57"/>
      <c r="F63" s="57"/>
      <c r="G63" s="58"/>
      <c r="H63" s="59" t="str">
        <f>IFERROR(AVERAGE(tblData[[#This Row],[Sample 1]:[Sample 5]]),"")</f>
        <v/>
      </c>
      <c r="I63" s="59">
        <f>AVERAGE(tblData[Mean (x̄)])</f>
        <v>2.7559999999999998</v>
      </c>
      <c r="J63" s="59" t="str">
        <f>IFERROR(STDEV(tblData[[#This Row],[Sample 1]:[Sample 5]]),"")</f>
        <v/>
      </c>
      <c r="K63" s="59">
        <f>AVERAGE(tblData[Standard Deviation])</f>
        <v>0.50926653987745085</v>
      </c>
      <c r="L63" s="59">
        <f>tblData[[#This Row],[Sample Mean]]-($S$5*tblData[[#This Row],[Sample Range]])</f>
        <v>2.682106774193548</v>
      </c>
      <c r="M63" s="59">
        <f>tblData[[#This Row],[Sample Mean]]+($S$5*tblData[[#This Row],[Sample Range]])</f>
        <v>2.8298932258064515</v>
      </c>
      <c r="N63" s="59">
        <f>MAX(tblData[[#This Row],[Sample 1]:[Sample 5]])-MIN(tblData[[#This Row],[Sample 1]:[Sample 5]])</f>
        <v>0</v>
      </c>
      <c r="O63" s="21">
        <f>AVERAGE(tblData[Range])</f>
        <v>0.12806451612903227</v>
      </c>
      <c r="P63" s="59">
        <f>tblData[[#This Row],[Sample Range]]*$S$6</f>
        <v>0</v>
      </c>
      <c r="Q63" s="59">
        <f>tblData[[#This Row],[Sample Range]]*$S$7</f>
        <v>0.27072838709677421</v>
      </c>
    </row>
    <row r="64" spans="1:17" x14ac:dyDescent="0.3">
      <c r="B64" s="26">
        <v>0.70833333333333603</v>
      </c>
      <c r="C64" s="56"/>
      <c r="D64" s="57"/>
      <c r="E64" s="57"/>
      <c r="F64" s="57"/>
      <c r="G64" s="58"/>
      <c r="H64" s="59" t="str">
        <f>IFERROR(AVERAGE(tblData[[#This Row],[Sample 1]:[Sample 5]]),"")</f>
        <v/>
      </c>
      <c r="I64" s="59">
        <f>AVERAGE(tblData[Mean (x̄)])</f>
        <v>2.7559999999999998</v>
      </c>
      <c r="J64" s="59" t="str">
        <f>IFERROR(STDEV(tblData[[#This Row],[Sample 1]:[Sample 5]]),"")</f>
        <v/>
      </c>
      <c r="K64" s="59">
        <f>AVERAGE(tblData[Standard Deviation])</f>
        <v>0.50926653987745085</v>
      </c>
      <c r="L64" s="59">
        <f>tblData[[#This Row],[Sample Mean]]-($S$5*tblData[[#This Row],[Sample Range]])</f>
        <v>2.682106774193548</v>
      </c>
      <c r="M64" s="59">
        <f>tblData[[#This Row],[Sample Mean]]+($S$5*tblData[[#This Row],[Sample Range]])</f>
        <v>2.8298932258064515</v>
      </c>
      <c r="N64" s="59">
        <f>MAX(tblData[[#This Row],[Sample 1]:[Sample 5]])-MIN(tblData[[#This Row],[Sample 1]:[Sample 5]])</f>
        <v>0</v>
      </c>
      <c r="O64" s="21">
        <f>AVERAGE(tblData[Range])</f>
        <v>0.12806451612903227</v>
      </c>
      <c r="P64" s="59">
        <f>tblData[[#This Row],[Sample Range]]*$S$6</f>
        <v>0</v>
      </c>
      <c r="Q64" s="59">
        <f>tblData[[#This Row],[Sample Range]]*$S$7</f>
        <v>0.27072838709677421</v>
      </c>
    </row>
  </sheetData>
  <mergeCells count="10">
    <mergeCell ref="C10:G10"/>
    <mergeCell ref="C32:G32"/>
    <mergeCell ref="C11:G11"/>
    <mergeCell ref="H5:M11"/>
    <mergeCell ref="C4:G4"/>
    <mergeCell ref="C5:G5"/>
    <mergeCell ref="C6:G6"/>
    <mergeCell ref="C7:G7"/>
    <mergeCell ref="C8:G8"/>
    <mergeCell ref="C9:G9"/>
  </mergeCells>
  <conditionalFormatting sqref="H34:M64">
    <cfRule type="expression" dxfId="20" priority="1">
      <formula>MOD(ROW()-FirstRow-1,2)=0</formula>
    </cfRule>
  </conditionalFormatting>
  <dataValidations count="2">
    <dataValidation allowBlank="1" showInputMessage="1" showErrorMessage="1" promptTitle="Mean" prompt="Daily average" sqref="H33"/>
    <dataValidation allowBlank="1" showInputMessage="1" showErrorMessage="1" promptTitle="Sample Mean" prompt="Average of all means" sqref="I33"/>
  </dataValidations>
  <printOptions horizontalCentered="1"/>
  <pageMargins left="0.4" right="0.4" top="0.4" bottom="0.4" header="0.5" footer="0.5"/>
  <pageSetup scale="8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3E53FCF-1811-451E-9928-F0E2BEBD14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Manufacturing Imperfections</vt:lpstr>
      <vt:lpstr>DesiredLevel</vt:lpstr>
      <vt:lpstr>'Manufacturing Imperfections'!Print_Titles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2013-11-21T16:01:22Z</dcterms:created>
  <dcterms:modified xsi:type="dcterms:W3CDTF">2014-11-10T14:09:30Z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TC039869419991</vt:lpwstr>
  </property>
</Properties>
</file>